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30" windowWidth="16770" windowHeight="6600" activeTab="0"/>
  </bookViews>
  <sheets>
    <sheet name="F1N" sheetId="1" r:id="rId1"/>
    <sheet name="lapa" sheetId="2" r:id="rId2"/>
  </sheets>
  <definedNames/>
  <calcPr fullCalcOnLoad="1"/>
</workbook>
</file>

<file path=xl/sharedStrings.xml><?xml version="1.0" encoding="utf-8"?>
<sst xmlns="http://schemas.openxmlformats.org/spreadsheetml/2006/main" count="161" uniqueCount="67">
  <si>
    <t>Komanda</t>
  </si>
  <si>
    <t>Kopā</t>
  </si>
  <si>
    <t>Vieta</t>
  </si>
  <si>
    <t>N.</t>
  </si>
  <si>
    <t>p.k.</t>
  </si>
  <si>
    <t>Iesk.</t>
  </si>
  <si>
    <t>Vārds, uzvārds</t>
  </si>
  <si>
    <t>max1</t>
  </si>
  <si>
    <t>max2</t>
  </si>
  <si>
    <t>Lidojumu   laiki</t>
  </si>
  <si>
    <r>
      <t xml:space="preserve">         </t>
    </r>
    <r>
      <rPr>
        <b/>
        <sz val="11"/>
        <rFont val="Calibri"/>
        <family val="2"/>
      </rPr>
      <t>Vidējā   grupa</t>
    </r>
  </si>
  <si>
    <r>
      <t xml:space="preserve">       </t>
    </r>
    <r>
      <rPr>
        <b/>
        <sz val="11"/>
        <rFont val="Calibri"/>
        <family val="2"/>
      </rPr>
      <t>Vecākā   grupa</t>
    </r>
  </si>
  <si>
    <t>RJTC</t>
  </si>
  <si>
    <t>Komandu vērtejums</t>
  </si>
  <si>
    <t>max3</t>
  </si>
  <si>
    <r>
      <t xml:space="preserve">       </t>
    </r>
    <r>
      <rPr>
        <b/>
        <sz val="11"/>
        <rFont val="Calibri"/>
        <family val="2"/>
      </rPr>
      <t>Jaunākā  grupa</t>
    </r>
  </si>
  <si>
    <t>Seniori</t>
  </si>
  <si>
    <t>Rīga</t>
  </si>
  <si>
    <t>Nr.</t>
  </si>
  <si>
    <t>Tiesnieša paraksts</t>
  </si>
  <si>
    <t>Vārds, Uzvārds</t>
  </si>
  <si>
    <t xml:space="preserve">Klubs </t>
  </si>
  <si>
    <t>Grupa</t>
  </si>
  <si>
    <t>Rīgas atklātās sacensības F1N lidmodeļu klasēs</t>
  </si>
  <si>
    <t>Lid. laiks</t>
  </si>
  <si>
    <t>Jegors Belogurovs</t>
  </si>
  <si>
    <t>Armands Lore</t>
  </si>
  <si>
    <t>Jūrmalas BJIC</t>
  </si>
  <si>
    <t>Kristaps Kradevics</t>
  </si>
  <si>
    <t>Dāvids Rubiņčiks</t>
  </si>
  <si>
    <t>Igors Čerņavskis</t>
  </si>
  <si>
    <t>Lukass Puhanovs</t>
  </si>
  <si>
    <t>Alaksandrs Kirejevs</t>
  </si>
  <si>
    <t>Timofejs Rimensons</t>
  </si>
  <si>
    <t>Makars Lavišs</t>
  </si>
  <si>
    <t>Artjoms Alaškins</t>
  </si>
  <si>
    <t>Gļebs Martjanovs</t>
  </si>
  <si>
    <t>Kuldīgas BJC</t>
  </si>
  <si>
    <t>Niks Krišjānis</t>
  </si>
  <si>
    <t>Maksims Meļehins</t>
  </si>
  <si>
    <t>SMAIDS</t>
  </si>
  <si>
    <t>Ņikita Gudanovs</t>
  </si>
  <si>
    <t>Artjoms Dilaņans</t>
  </si>
  <si>
    <t>Vladislavs Saiko</t>
  </si>
  <si>
    <t>Arsens Dilaņans</t>
  </si>
  <si>
    <t>Markuss Titajevs</t>
  </si>
  <si>
    <t>Toms Riekstiņš</t>
  </si>
  <si>
    <t>Roberts Kaskevičs</t>
  </si>
  <si>
    <t>Salaspils JTC</t>
  </si>
  <si>
    <t>Maija Marija Ozola</t>
  </si>
  <si>
    <t>Deniss Melngalvis</t>
  </si>
  <si>
    <t>Igors Jaščenko</t>
  </si>
  <si>
    <t>Grēta Girvaite</t>
  </si>
  <si>
    <t>Mareks Krišjānis</t>
  </si>
  <si>
    <t>Sergejs Timofejevs</t>
  </si>
  <si>
    <t>Juris Girvaitis</t>
  </si>
  <si>
    <t>Aivars Ozols</t>
  </si>
  <si>
    <t>Ralfs Erminass</t>
  </si>
  <si>
    <t>Jurijs Erminass</t>
  </si>
  <si>
    <t>Iļja Andrejevs</t>
  </si>
  <si>
    <t>Aleksejs Zaharovs</t>
  </si>
  <si>
    <t>Edgars Koks</t>
  </si>
  <si>
    <t>Aleksejs Tupiks</t>
  </si>
  <si>
    <t>Viesturs Bērziņš</t>
  </si>
  <si>
    <t>Viktors Rošonoks</t>
  </si>
  <si>
    <t>kom</t>
  </si>
  <si>
    <t>Nikita Sidorenkovs</t>
  </si>
</sst>
</file>

<file path=xl/styles.xml><?xml version="1.0" encoding="utf-8"?>
<styleSheet xmlns="http://schemas.openxmlformats.org/spreadsheetml/2006/main">
  <numFmts count="6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&quot;Ls&quot;;\-#,##0&quot;Ls&quot;"/>
    <numFmt numFmtId="187" formatCode="#,##0&quot;Ls&quot;;[Red]\-#,##0&quot;Ls&quot;"/>
    <numFmt numFmtId="188" formatCode="#,##0.00&quot;Ls&quot;;\-#,##0.00&quot;Ls&quot;"/>
    <numFmt numFmtId="189" formatCode="#,##0.00&quot;Ls&quot;;[Red]\-#,##0.00&quot;Ls&quot;"/>
    <numFmt numFmtId="190" formatCode="_-* #,##0&quot;Ls&quot;_-;\-* #,##0&quot;Ls&quot;_-;_-* &quot;-&quot;&quot;Ls&quot;_-;_-@_-"/>
    <numFmt numFmtId="191" formatCode="_-* #,##0_L_s_-;\-* #,##0_L_s_-;_-* &quot;-&quot;_L_s_-;_-@_-"/>
    <numFmt numFmtId="192" formatCode="_-* #,##0.00&quot;Ls&quot;_-;\-* #,##0.00&quot;Ls&quot;_-;_-* &quot;-&quot;??&quot;Ls&quot;_-;_-@_-"/>
    <numFmt numFmtId="193" formatCode="_-* #,##0.00_L_s_-;\-* #,##0.00_L_s_-;_-* &quot;-&quot;??_L_s_-;_-@_-"/>
    <numFmt numFmtId="194" formatCode="&quot;Ls&quot;\ #,##0;\-&quot;Ls&quot;\ #,##0"/>
    <numFmt numFmtId="195" formatCode="&quot;Ls&quot;\ #,##0;[Red]\-&quot;Ls&quot;\ #,##0"/>
    <numFmt numFmtId="196" formatCode="&quot;Ls&quot;\ #,##0.00;\-&quot;Ls&quot;\ #,##0.00"/>
    <numFmt numFmtId="197" formatCode="&quot;Ls&quot;\ #,##0.00;[Red]\-&quot;Ls&quot;\ #,##0.00"/>
    <numFmt numFmtId="198" formatCode="_-&quot;Ls&quot;\ * #,##0_-;\-&quot;Ls&quot;\ * #,##0_-;_-&quot;Ls&quot;\ * &quot;-&quot;_-;_-@_-"/>
    <numFmt numFmtId="199" formatCode="_-&quot;Ls&quot;\ * #,##0.00_-;\-&quot;Ls&quot;\ * #,##0.00_-;_-&quot;Ls&quot;\ * &quot;-&quot;??_-;_-@_-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_-* #,##0\ &quot;Ls&quot;_-;\-* #,##0\ &quot;Ls&quot;_-;_-* &quot;-&quot;\ &quot;Ls&quot;_-;_-@_-"/>
    <numFmt numFmtId="205" formatCode="_-* #,##0\ _L_s_-;\-* #,##0\ _L_s_-;_-* &quot;-&quot;\ _L_s_-;_-@_-"/>
    <numFmt numFmtId="206" formatCode="_-* #,##0.00\ &quot;Ls&quot;_-;\-* #,##0.00\ &quot;Ls&quot;_-;_-* &quot;-&quot;??\ &quot;Ls&quot;_-;_-@_-"/>
    <numFmt numFmtId="207" formatCode="_-* #,##0.00\ _L_s_-;\-* #,##0.00\ _L_s_-;_-* &quot;-&quot;??\ _L_s_-;_-@_-"/>
    <numFmt numFmtId="208" formatCode="m:ss"/>
    <numFmt numFmtId="209" formatCode="0.0"/>
    <numFmt numFmtId="210" formatCode="hh:mm:ss;@"/>
    <numFmt numFmtId="211" formatCode="[$-426]dddd\,\ yyyy&quot;. gada &quot;d\.\ mmmm"/>
    <numFmt numFmtId="212" formatCode="yyyy\.mm\.dd\.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L_s"/>
    <numFmt numFmtId="218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right"/>
    </xf>
    <xf numFmtId="212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17" fontId="3" fillId="0" borderId="10" xfId="0" applyNumberFormat="1" applyFont="1" applyBorder="1" applyAlignment="1">
      <alignment horizontal="right"/>
    </xf>
    <xf numFmtId="217" fontId="4" fillId="0" borderId="10" xfId="0" applyNumberFormat="1" applyFont="1" applyBorder="1" applyAlignment="1">
      <alignment horizontal="right"/>
    </xf>
    <xf numFmtId="209" fontId="3" fillId="0" borderId="0" xfId="0" applyNumberFormat="1" applyFont="1" applyAlignment="1">
      <alignment horizontal="center"/>
    </xf>
    <xf numFmtId="0" fontId="5" fillId="0" borderId="0" xfId="57" applyFont="1" applyFill="1">
      <alignment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Fill="1" applyBorder="1" applyAlignment="1">
      <alignment horizont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7" fillId="0" borderId="21" xfId="57" applyFont="1" applyFill="1" applyBorder="1" applyAlignment="1">
      <alignment vertical="top"/>
      <protection/>
    </xf>
    <xf numFmtId="0" fontId="7" fillId="0" borderId="0" xfId="57" applyFont="1" applyFill="1" applyAlignment="1">
      <alignment vertical="top"/>
      <protection/>
    </xf>
    <xf numFmtId="0" fontId="7" fillId="0" borderId="22" xfId="57" applyFont="1" applyFill="1" applyBorder="1" applyAlignment="1">
      <alignment vertical="top"/>
      <protection/>
    </xf>
    <xf numFmtId="0" fontId="5" fillId="0" borderId="0" xfId="57" applyFont="1" applyFill="1" applyBorder="1" applyAlignment="1">
      <alignment vertical="center" textRotation="90"/>
      <protection/>
    </xf>
    <xf numFmtId="0" fontId="6" fillId="0" borderId="23" xfId="57" applyFont="1" applyFill="1" applyBorder="1" applyAlignment="1">
      <alignment horizontal="left"/>
      <protection/>
    </xf>
    <xf numFmtId="0" fontId="5" fillId="0" borderId="23" xfId="57" applyFont="1" applyFill="1" applyBorder="1">
      <alignment/>
      <protection/>
    </xf>
    <xf numFmtId="0" fontId="5" fillId="0" borderId="24" xfId="57" applyFont="1" applyFill="1" applyBorder="1">
      <alignment/>
      <protection/>
    </xf>
    <xf numFmtId="0" fontId="7" fillId="0" borderId="25" xfId="57" applyFont="1" applyFill="1" applyBorder="1" applyAlignment="1">
      <alignment vertical="top"/>
      <protection/>
    </xf>
    <xf numFmtId="0" fontId="7" fillId="0" borderId="0" xfId="57" applyFont="1" applyFill="1" applyBorder="1" applyAlignment="1">
      <alignment vertical="top"/>
      <protection/>
    </xf>
    <xf numFmtId="0" fontId="5" fillId="0" borderId="25" xfId="57" applyFont="1" applyFill="1" applyBorder="1">
      <alignment/>
      <protection/>
    </xf>
    <xf numFmtId="0" fontId="5" fillId="0" borderId="26" xfId="57" applyFont="1" applyFill="1" applyBorder="1">
      <alignment/>
      <protection/>
    </xf>
    <xf numFmtId="0" fontId="5" fillId="0" borderId="27" xfId="57" applyFont="1" applyFill="1" applyBorder="1">
      <alignment/>
      <protection/>
    </xf>
    <xf numFmtId="0" fontId="5" fillId="0" borderId="28" xfId="57" applyFont="1" applyFill="1" applyBorder="1">
      <alignment/>
      <protection/>
    </xf>
    <xf numFmtId="0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09" fontId="3" fillId="0" borderId="10" xfId="0" applyNumberFormat="1" applyFont="1" applyBorder="1" applyAlignment="1">
      <alignment horizontal="center"/>
    </xf>
    <xf numFmtId="209" fontId="3" fillId="0" borderId="10" xfId="0" applyNumberFormat="1" applyFont="1" applyBorder="1" applyAlignment="1">
      <alignment horizontal="right"/>
    </xf>
    <xf numFmtId="209" fontId="3" fillId="0" borderId="0" xfId="0" applyNumberFormat="1" applyFont="1" applyBorder="1" applyAlignment="1">
      <alignment horizontal="right"/>
    </xf>
    <xf numFmtId="209" fontId="3" fillId="0" borderId="0" xfId="0" applyNumberFormat="1" applyFont="1" applyAlignment="1">
      <alignment/>
    </xf>
    <xf numFmtId="209" fontId="3" fillId="0" borderId="10" xfId="0" applyNumberFormat="1" applyFont="1" applyBorder="1" applyAlignment="1">
      <alignment/>
    </xf>
    <xf numFmtId="209" fontId="3" fillId="0" borderId="0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3" fillId="0" borderId="0" xfId="0" applyNumberFormat="1" applyFont="1" applyFill="1" applyAlignment="1">
      <alignment horizontal="center"/>
    </xf>
    <xf numFmtId="209" fontId="4" fillId="0" borderId="10" xfId="0" applyNumberFormat="1" applyFont="1" applyBorder="1" applyAlignment="1">
      <alignment horizontal="center"/>
    </xf>
    <xf numFmtId="209" fontId="41" fillId="0" borderId="10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 textRotation="90"/>
    </xf>
    <xf numFmtId="14" fontId="5" fillId="0" borderId="32" xfId="57" applyNumberFormat="1" applyFont="1" applyFill="1" applyBorder="1" applyAlignment="1">
      <alignment horizontal="center" textRotation="90"/>
      <protection/>
    </xf>
    <xf numFmtId="0" fontId="5" fillId="0" borderId="33" xfId="57" applyFont="1" applyFill="1" applyBorder="1" applyAlignment="1">
      <alignment horizontal="center" vertical="center" textRotation="90"/>
      <protection/>
    </xf>
    <xf numFmtId="0" fontId="5" fillId="0" borderId="0" xfId="57" applyFont="1" applyFill="1" applyBorder="1" applyAlignment="1">
      <alignment horizontal="center" vertical="center" textRotation="90"/>
      <protection/>
    </xf>
    <xf numFmtId="0" fontId="5" fillId="0" borderId="34" xfId="57" applyFont="1" applyFill="1" applyBorder="1" applyAlignment="1">
      <alignment vertical="center" textRotation="90"/>
      <protection/>
    </xf>
    <xf numFmtId="0" fontId="5" fillId="0" borderId="35" xfId="57" applyFont="1" applyFill="1" applyBorder="1" applyAlignment="1">
      <alignment vertic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view="pageLayout" workbookViewId="0" topLeftCell="A1">
      <selection activeCell="E49" sqref="E49"/>
    </sheetView>
  </sheetViews>
  <sheetFormatPr defaultColWidth="9.140625" defaultRowHeight="12.75"/>
  <cols>
    <col min="1" max="1" width="4.140625" style="12" customWidth="1"/>
    <col min="2" max="2" width="19.57421875" style="37" bestFit="1" customWidth="1"/>
    <col min="3" max="3" width="14.421875" style="12" bestFit="1" customWidth="1"/>
    <col min="4" max="4" width="6.8515625" style="1" customWidth="1"/>
    <col min="5" max="5" width="6.140625" style="25" customWidth="1"/>
    <col min="6" max="6" width="6.7109375" style="25" customWidth="1"/>
    <col min="7" max="13" width="6.140625" style="25" customWidth="1"/>
    <col min="14" max="16" width="6.140625" style="26" customWidth="1"/>
    <col min="17" max="17" width="6.140625" style="25" customWidth="1"/>
    <col min="18" max="18" width="6.140625" style="1" customWidth="1"/>
    <col min="19" max="23" width="7.57421875" style="1" customWidth="1"/>
    <col min="24" max="25" width="10.7109375" style="12" bestFit="1" customWidth="1"/>
    <col min="26" max="16384" width="9.140625" style="12" customWidth="1"/>
  </cols>
  <sheetData>
    <row r="1" spans="5:23" ht="15" customHeight="1"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81" t="s">
        <v>12</v>
      </c>
      <c r="T1" s="81" t="s">
        <v>37</v>
      </c>
      <c r="U1" s="81" t="s">
        <v>48</v>
      </c>
      <c r="V1" s="81" t="s">
        <v>40</v>
      </c>
      <c r="W1" s="81" t="s">
        <v>27</v>
      </c>
    </row>
    <row r="2" spans="5:23" ht="15.75" thickBo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81"/>
      <c r="T2" s="81"/>
      <c r="U2" s="81"/>
      <c r="V2" s="81"/>
      <c r="W2" s="81"/>
    </row>
    <row r="3" spans="1:23" ht="15">
      <c r="A3" s="7" t="s">
        <v>3</v>
      </c>
      <c r="B3" s="38"/>
      <c r="C3" s="8"/>
      <c r="D3" s="9"/>
      <c r="E3" s="78" t="s">
        <v>9</v>
      </c>
      <c r="F3" s="79"/>
      <c r="G3" s="79"/>
      <c r="H3" s="79"/>
      <c r="I3" s="79"/>
      <c r="J3" s="79"/>
      <c r="K3" s="79"/>
      <c r="L3" s="79"/>
      <c r="M3" s="80"/>
      <c r="N3" s="27"/>
      <c r="O3" s="27"/>
      <c r="P3" s="10"/>
      <c r="Q3" s="11"/>
      <c r="R3" s="6"/>
      <c r="S3" s="81"/>
      <c r="T3" s="81"/>
      <c r="U3" s="81"/>
      <c r="V3" s="81"/>
      <c r="W3" s="81"/>
    </row>
    <row r="4" spans="1:23" ht="18" customHeight="1" thickBot="1">
      <c r="A4" s="13" t="s">
        <v>4</v>
      </c>
      <c r="B4" s="39" t="s">
        <v>6</v>
      </c>
      <c r="C4" s="14" t="s">
        <v>0</v>
      </c>
      <c r="D4" s="14" t="s">
        <v>5</v>
      </c>
      <c r="E4" s="42">
        <v>1</v>
      </c>
      <c r="F4" s="42">
        <v>2</v>
      </c>
      <c r="G4" s="42">
        <v>3</v>
      </c>
      <c r="H4" s="42">
        <v>4</v>
      </c>
      <c r="I4" s="42">
        <v>5</v>
      </c>
      <c r="J4" s="42">
        <v>6</v>
      </c>
      <c r="K4" s="42">
        <v>7</v>
      </c>
      <c r="L4" s="42">
        <v>8</v>
      </c>
      <c r="M4" s="42">
        <v>9</v>
      </c>
      <c r="N4" s="43" t="s">
        <v>7</v>
      </c>
      <c r="O4" s="43" t="s">
        <v>8</v>
      </c>
      <c r="P4" s="43" t="s">
        <v>14</v>
      </c>
      <c r="Q4" s="15" t="s">
        <v>1</v>
      </c>
      <c r="R4" s="16" t="s">
        <v>2</v>
      </c>
      <c r="S4" s="81"/>
      <c r="T4" s="81"/>
      <c r="U4" s="81"/>
      <c r="V4" s="81"/>
      <c r="W4" s="81"/>
    </row>
    <row r="5" spans="1:23" ht="18" customHeight="1">
      <c r="A5" s="5"/>
      <c r="B5" s="40"/>
      <c r="C5" s="5"/>
      <c r="D5" s="5"/>
      <c r="E5" s="24"/>
      <c r="F5" s="24"/>
      <c r="G5" s="24"/>
      <c r="H5" s="29"/>
      <c r="I5" s="24"/>
      <c r="J5" s="24"/>
      <c r="K5" s="29"/>
      <c r="L5" s="29"/>
      <c r="M5" s="29"/>
      <c r="N5" s="30"/>
      <c r="O5" s="30"/>
      <c r="P5" s="30"/>
      <c r="Q5" s="24"/>
      <c r="R5" s="5"/>
      <c r="S5" s="48">
        <f>SUM(S7:S47)</f>
        <v>293.45</v>
      </c>
      <c r="T5" s="48">
        <f>SUM(T7:T47)</f>
        <v>120.9</v>
      </c>
      <c r="U5" s="48">
        <f>SUM(U7:U47)</f>
        <v>123.00999999999999</v>
      </c>
      <c r="V5" s="48">
        <f>SUM(V7:V47)</f>
        <v>106.94999999999999</v>
      </c>
      <c r="W5" s="48">
        <f>SUM(W7:W47)</f>
        <v>32.1</v>
      </c>
    </row>
    <row r="6" spans="1:23" ht="15">
      <c r="A6" s="17"/>
      <c r="B6" s="41"/>
      <c r="C6" s="18"/>
      <c r="D6" s="17" t="s">
        <v>15</v>
      </c>
      <c r="E6" s="19"/>
      <c r="F6" s="19"/>
      <c r="G6" s="19"/>
      <c r="H6" s="19"/>
      <c r="I6" s="19"/>
      <c r="J6" s="19"/>
      <c r="K6" s="19"/>
      <c r="L6" s="19"/>
      <c r="M6" s="19"/>
      <c r="N6" s="20"/>
      <c r="O6" s="20"/>
      <c r="P6" s="20"/>
      <c r="Q6" s="19"/>
      <c r="R6" s="17"/>
      <c r="S6" s="2">
        <f>RANK(S5,5:5)</f>
        <v>1</v>
      </c>
      <c r="T6" s="2">
        <f>RANK(T5,5:5)</f>
        <v>3</v>
      </c>
      <c r="U6" s="2">
        <f>RANK(U5,5:5)</f>
        <v>2</v>
      </c>
      <c r="V6" s="2">
        <f>RANK(V5,5:5)</f>
        <v>4</v>
      </c>
      <c r="W6" s="2">
        <f>RANK(W5,5:5)</f>
        <v>5</v>
      </c>
    </row>
    <row r="7" spans="1:25" ht="15" customHeight="1">
      <c r="A7" s="34">
        <v>1</v>
      </c>
      <c r="B7" s="23" t="s">
        <v>60</v>
      </c>
      <c r="C7" s="34" t="s">
        <v>12</v>
      </c>
      <c r="D7" s="3" t="s">
        <v>65</v>
      </c>
      <c r="E7" s="68">
        <v>10.9</v>
      </c>
      <c r="F7" s="68">
        <v>9.9</v>
      </c>
      <c r="G7" s="68">
        <v>9.84</v>
      </c>
      <c r="H7" s="68">
        <v>6.66</v>
      </c>
      <c r="I7" s="68">
        <v>5</v>
      </c>
      <c r="J7" s="68">
        <v>5.9</v>
      </c>
      <c r="K7" s="68">
        <v>11.5</v>
      </c>
      <c r="L7" s="68">
        <v>5.8</v>
      </c>
      <c r="M7" s="68">
        <v>10.6</v>
      </c>
      <c r="N7" s="47">
        <f aca="true" t="shared" si="0" ref="N7:N23">MAX(E7:M7)</f>
        <v>11.5</v>
      </c>
      <c r="O7" s="47">
        <f aca="true" t="shared" si="1" ref="O7:O23">IF(F7="","",LARGE(E7:M7,2))</f>
        <v>10.9</v>
      </c>
      <c r="P7" s="47">
        <f aca="true" t="shared" si="2" ref="P7:P23">IF(G7="","",LARGE(E7:M7,3))</f>
        <v>10.6</v>
      </c>
      <c r="Q7" s="46">
        <f aca="true" t="shared" si="3" ref="Q7:Q23">SUM(N7:P7)</f>
        <v>33</v>
      </c>
      <c r="R7" s="4">
        <f aca="true" t="shared" si="4" ref="R7:R23">RANK(Q7,Q$7:Q$23)</f>
        <v>1</v>
      </c>
      <c r="S7" s="48">
        <f aca="true" t="shared" si="5" ref="S7:S16">IF(($C7=S$1)*AND($D7="kom"),$Q7,"")</f>
        <v>33</v>
      </c>
      <c r="T7" s="48">
        <f aca="true" t="shared" si="6" ref="T7:W28">IF(($C7=T$1)*AND($D7="kom"),$Q7,"")</f>
      </c>
      <c r="U7" s="48">
        <f t="shared" si="6"/>
      </c>
      <c r="V7" s="48">
        <f t="shared" si="6"/>
      </c>
      <c r="W7" s="48">
        <f t="shared" si="6"/>
      </c>
      <c r="X7" s="28"/>
      <c r="Y7" s="28"/>
    </row>
    <row r="8" spans="1:25" ht="15">
      <c r="A8" s="34">
        <v>2</v>
      </c>
      <c r="B8" s="23" t="s">
        <v>38</v>
      </c>
      <c r="C8" s="34" t="s">
        <v>37</v>
      </c>
      <c r="D8" s="3" t="s">
        <v>65</v>
      </c>
      <c r="E8" s="68">
        <v>4.9</v>
      </c>
      <c r="F8" s="68">
        <v>11</v>
      </c>
      <c r="G8" s="68">
        <v>10.9</v>
      </c>
      <c r="H8" s="68">
        <v>6.6</v>
      </c>
      <c r="I8" s="68">
        <v>5</v>
      </c>
      <c r="J8" s="68">
        <v>10</v>
      </c>
      <c r="K8" s="68">
        <v>3.75</v>
      </c>
      <c r="L8" s="68">
        <v>8.5</v>
      </c>
      <c r="M8" s="68">
        <v>2.3</v>
      </c>
      <c r="N8" s="47">
        <f t="shared" si="0"/>
        <v>11</v>
      </c>
      <c r="O8" s="47">
        <f t="shared" si="1"/>
        <v>10.9</v>
      </c>
      <c r="P8" s="47">
        <f t="shared" si="2"/>
        <v>10</v>
      </c>
      <c r="Q8" s="46">
        <f t="shared" si="3"/>
        <v>31.9</v>
      </c>
      <c r="R8" s="4">
        <f t="shared" si="4"/>
        <v>2</v>
      </c>
      <c r="S8" s="48">
        <f t="shared" si="5"/>
      </c>
      <c r="T8" s="48">
        <f t="shared" si="6"/>
        <v>31.9</v>
      </c>
      <c r="U8" s="48">
        <f t="shared" si="6"/>
      </c>
      <c r="V8" s="48">
        <f t="shared" si="6"/>
      </c>
      <c r="W8" s="48">
        <f t="shared" si="6"/>
      </c>
      <c r="X8" s="28"/>
      <c r="Y8" s="28"/>
    </row>
    <row r="9" spans="1:25" ht="15">
      <c r="A9" s="34">
        <v>3</v>
      </c>
      <c r="B9" s="23" t="s">
        <v>31</v>
      </c>
      <c r="C9" s="34" t="s">
        <v>12</v>
      </c>
      <c r="D9" s="3" t="s">
        <v>65</v>
      </c>
      <c r="E9" s="68">
        <v>2.2</v>
      </c>
      <c r="F9" s="68">
        <v>10</v>
      </c>
      <c r="G9" s="68">
        <v>4.28</v>
      </c>
      <c r="H9" s="68">
        <v>11.5</v>
      </c>
      <c r="I9" s="68">
        <v>2.25</v>
      </c>
      <c r="J9" s="68">
        <v>8.7</v>
      </c>
      <c r="K9" s="68">
        <v>4.2</v>
      </c>
      <c r="L9" s="68">
        <v>8.95</v>
      </c>
      <c r="M9" s="68">
        <v>3.8</v>
      </c>
      <c r="N9" s="47">
        <f t="shared" si="0"/>
        <v>11.5</v>
      </c>
      <c r="O9" s="47">
        <f t="shared" si="1"/>
        <v>10</v>
      </c>
      <c r="P9" s="47">
        <f t="shared" si="2"/>
        <v>8.95</v>
      </c>
      <c r="Q9" s="46">
        <f t="shared" si="3"/>
        <v>30.45</v>
      </c>
      <c r="R9" s="4">
        <f t="shared" si="4"/>
        <v>3</v>
      </c>
      <c r="S9" s="48">
        <f t="shared" si="5"/>
        <v>30.45</v>
      </c>
      <c r="T9" s="48">
        <f t="shared" si="6"/>
      </c>
      <c r="U9" s="48">
        <f t="shared" si="6"/>
      </c>
      <c r="V9" s="48">
        <f t="shared" si="6"/>
      </c>
      <c r="W9" s="48">
        <f t="shared" si="6"/>
      </c>
      <c r="X9" s="28"/>
      <c r="Y9" s="28"/>
    </row>
    <row r="10" spans="1:25" ht="15">
      <c r="A10" s="34">
        <v>4</v>
      </c>
      <c r="B10" s="23" t="s">
        <v>59</v>
      </c>
      <c r="C10" s="34" t="s">
        <v>12</v>
      </c>
      <c r="D10" s="3"/>
      <c r="E10" s="68">
        <v>4.4</v>
      </c>
      <c r="F10" s="68">
        <v>7.6</v>
      </c>
      <c r="G10" s="68">
        <v>8.4</v>
      </c>
      <c r="H10" s="68">
        <v>8.2</v>
      </c>
      <c r="I10" s="68">
        <v>5.45</v>
      </c>
      <c r="J10" s="68">
        <v>4.5</v>
      </c>
      <c r="K10" s="68">
        <v>7</v>
      </c>
      <c r="L10" s="68">
        <v>4.7</v>
      </c>
      <c r="M10" s="68">
        <v>10.5</v>
      </c>
      <c r="N10" s="47">
        <f t="shared" si="0"/>
        <v>10.5</v>
      </c>
      <c r="O10" s="47">
        <f t="shared" si="1"/>
        <v>8.4</v>
      </c>
      <c r="P10" s="47">
        <f t="shared" si="2"/>
        <v>8.2</v>
      </c>
      <c r="Q10" s="46">
        <f t="shared" si="3"/>
        <v>27.099999999999998</v>
      </c>
      <c r="R10" s="4">
        <f t="shared" si="4"/>
        <v>4</v>
      </c>
      <c r="S10" s="48">
        <f t="shared" si="5"/>
      </c>
      <c r="T10" s="48">
        <f t="shared" si="6"/>
      </c>
      <c r="U10" s="48">
        <f t="shared" si="6"/>
      </c>
      <c r="V10" s="48">
        <f t="shared" si="6"/>
      </c>
      <c r="W10" s="48">
        <f t="shared" si="6"/>
      </c>
      <c r="X10" s="28"/>
      <c r="Y10" s="28"/>
    </row>
    <row r="11" spans="1:25" ht="15">
      <c r="A11" s="34">
        <v>5</v>
      </c>
      <c r="B11" s="23" t="s">
        <v>47</v>
      </c>
      <c r="C11" s="34" t="s">
        <v>48</v>
      </c>
      <c r="D11" s="3" t="s">
        <v>65</v>
      </c>
      <c r="E11" s="68">
        <v>3.05</v>
      </c>
      <c r="F11" s="68">
        <v>2.5</v>
      </c>
      <c r="G11" s="68">
        <v>2.63</v>
      </c>
      <c r="H11" s="68">
        <v>8.8</v>
      </c>
      <c r="I11" s="68">
        <v>9.36</v>
      </c>
      <c r="J11" s="68">
        <v>5</v>
      </c>
      <c r="K11" s="68">
        <v>8.4</v>
      </c>
      <c r="L11" s="68">
        <v>8.35</v>
      </c>
      <c r="M11" s="68">
        <v>2.5</v>
      </c>
      <c r="N11" s="47">
        <f t="shared" si="0"/>
        <v>9.36</v>
      </c>
      <c r="O11" s="47">
        <f t="shared" si="1"/>
        <v>8.8</v>
      </c>
      <c r="P11" s="47">
        <f t="shared" si="2"/>
        <v>8.4</v>
      </c>
      <c r="Q11" s="46">
        <f t="shared" si="3"/>
        <v>26.560000000000002</v>
      </c>
      <c r="R11" s="4">
        <f t="shared" si="4"/>
        <v>5</v>
      </c>
      <c r="S11" s="48">
        <f t="shared" si="5"/>
      </c>
      <c r="T11" s="48">
        <f t="shared" si="6"/>
      </c>
      <c r="U11" s="48">
        <f t="shared" si="6"/>
        <v>26.560000000000002</v>
      </c>
      <c r="V11" s="48">
        <f t="shared" si="6"/>
      </c>
      <c r="W11" s="48">
        <f t="shared" si="6"/>
      </c>
      <c r="X11" s="28"/>
      <c r="Y11" s="28"/>
    </row>
    <row r="12" spans="1:25" ht="15">
      <c r="A12" s="34">
        <v>6</v>
      </c>
      <c r="B12" s="23" t="s">
        <v>41</v>
      </c>
      <c r="C12" s="34" t="s">
        <v>40</v>
      </c>
      <c r="D12" s="3" t="s">
        <v>65</v>
      </c>
      <c r="E12" s="68">
        <v>3.9</v>
      </c>
      <c r="F12" s="68">
        <v>5.15</v>
      </c>
      <c r="G12" s="68">
        <v>5.4</v>
      </c>
      <c r="H12" s="68">
        <v>9.55</v>
      </c>
      <c r="I12" s="68">
        <v>5.1</v>
      </c>
      <c r="J12" s="68">
        <v>3</v>
      </c>
      <c r="K12" s="68">
        <v>7.7</v>
      </c>
      <c r="L12" s="68">
        <v>8.1</v>
      </c>
      <c r="M12" s="68">
        <v>4.1</v>
      </c>
      <c r="N12" s="47">
        <f t="shared" si="0"/>
        <v>9.55</v>
      </c>
      <c r="O12" s="47">
        <f t="shared" si="1"/>
        <v>8.1</v>
      </c>
      <c r="P12" s="47">
        <f t="shared" si="2"/>
        <v>7.7</v>
      </c>
      <c r="Q12" s="46">
        <f t="shared" si="3"/>
        <v>25.349999999999998</v>
      </c>
      <c r="R12" s="4">
        <f t="shared" si="4"/>
        <v>6</v>
      </c>
      <c r="S12" s="48">
        <f t="shared" si="5"/>
      </c>
      <c r="T12" s="48">
        <f t="shared" si="6"/>
      </c>
      <c r="U12" s="48">
        <f t="shared" si="6"/>
      </c>
      <c r="V12" s="48">
        <f t="shared" si="6"/>
        <v>25.349999999999998</v>
      </c>
      <c r="W12" s="48">
        <f t="shared" si="6"/>
      </c>
      <c r="X12" s="28"/>
      <c r="Y12" s="28"/>
    </row>
    <row r="13" spans="1:25" ht="15">
      <c r="A13" s="34">
        <v>7</v>
      </c>
      <c r="B13" s="23" t="s">
        <v>45</v>
      </c>
      <c r="C13" s="34" t="s">
        <v>40</v>
      </c>
      <c r="D13" s="3" t="s">
        <v>65</v>
      </c>
      <c r="E13" s="68">
        <v>5.3</v>
      </c>
      <c r="F13" s="68">
        <v>3</v>
      </c>
      <c r="G13" s="68">
        <v>4</v>
      </c>
      <c r="H13" s="68">
        <v>7.9</v>
      </c>
      <c r="I13" s="68">
        <v>8.3</v>
      </c>
      <c r="J13" s="68">
        <v>6.8</v>
      </c>
      <c r="K13" s="68">
        <v>7.6</v>
      </c>
      <c r="L13" s="68">
        <v>6.45</v>
      </c>
      <c r="M13" s="68">
        <v>8.1</v>
      </c>
      <c r="N13" s="47">
        <f t="shared" si="0"/>
        <v>8.3</v>
      </c>
      <c r="O13" s="47">
        <f t="shared" si="1"/>
        <v>8.1</v>
      </c>
      <c r="P13" s="47">
        <f t="shared" si="2"/>
        <v>7.9</v>
      </c>
      <c r="Q13" s="46">
        <f t="shared" si="3"/>
        <v>24.299999999999997</v>
      </c>
      <c r="R13" s="4">
        <f t="shared" si="4"/>
        <v>7</v>
      </c>
      <c r="S13" s="48">
        <f t="shared" si="5"/>
      </c>
      <c r="T13" s="48">
        <f t="shared" si="6"/>
      </c>
      <c r="U13" s="48">
        <f t="shared" si="6"/>
      </c>
      <c r="V13" s="48">
        <f t="shared" si="6"/>
        <v>24.299999999999997</v>
      </c>
      <c r="W13" s="48">
        <f t="shared" si="6"/>
      </c>
      <c r="X13" s="28"/>
      <c r="Y13" s="28"/>
    </row>
    <row r="14" spans="1:25" ht="15">
      <c r="A14" s="34">
        <v>8</v>
      </c>
      <c r="B14" s="23" t="s">
        <v>30</v>
      </c>
      <c r="C14" s="34" t="s">
        <v>12</v>
      </c>
      <c r="D14" s="3"/>
      <c r="E14" s="68">
        <v>4.34</v>
      </c>
      <c r="F14" s="68">
        <v>6.44</v>
      </c>
      <c r="G14" s="68">
        <v>3.6</v>
      </c>
      <c r="H14" s="68">
        <v>7.5</v>
      </c>
      <c r="I14" s="68">
        <v>7.5</v>
      </c>
      <c r="J14" s="68">
        <v>4.15</v>
      </c>
      <c r="K14" s="68">
        <v>4.9</v>
      </c>
      <c r="L14" s="68">
        <v>8.1</v>
      </c>
      <c r="M14" s="68">
        <v>7.95</v>
      </c>
      <c r="N14" s="47">
        <f t="shared" si="0"/>
        <v>8.1</v>
      </c>
      <c r="O14" s="47">
        <f t="shared" si="1"/>
        <v>7.95</v>
      </c>
      <c r="P14" s="47">
        <f t="shared" si="2"/>
        <v>7.5</v>
      </c>
      <c r="Q14" s="46">
        <f t="shared" si="3"/>
        <v>23.55</v>
      </c>
      <c r="R14" s="4">
        <f t="shared" si="4"/>
        <v>8</v>
      </c>
      <c r="S14" s="48">
        <f t="shared" si="5"/>
      </c>
      <c r="T14" s="48">
        <f t="shared" si="6"/>
      </c>
      <c r="U14" s="48">
        <f t="shared" si="6"/>
      </c>
      <c r="V14" s="48">
        <f t="shared" si="6"/>
      </c>
      <c r="W14" s="48">
        <f t="shared" si="6"/>
      </c>
      <c r="X14" s="28"/>
      <c r="Y14" s="28"/>
    </row>
    <row r="15" spans="1:25" ht="15">
      <c r="A15" s="34">
        <v>9</v>
      </c>
      <c r="B15" s="23" t="s">
        <v>46</v>
      </c>
      <c r="C15" s="34" t="s">
        <v>37</v>
      </c>
      <c r="D15" s="3" t="s">
        <v>65</v>
      </c>
      <c r="E15" s="68">
        <v>5.13</v>
      </c>
      <c r="F15" s="68">
        <v>4.9</v>
      </c>
      <c r="G15" s="68">
        <v>4.6</v>
      </c>
      <c r="H15" s="68">
        <v>6.4</v>
      </c>
      <c r="I15" s="68">
        <v>4.75</v>
      </c>
      <c r="J15" s="68">
        <v>2.4</v>
      </c>
      <c r="K15" s="68">
        <v>5.75</v>
      </c>
      <c r="L15" s="68">
        <v>7.65</v>
      </c>
      <c r="M15" s="68">
        <v>5</v>
      </c>
      <c r="N15" s="47">
        <f t="shared" si="0"/>
        <v>7.65</v>
      </c>
      <c r="O15" s="47">
        <f t="shared" si="1"/>
        <v>6.4</v>
      </c>
      <c r="P15" s="47">
        <f t="shared" si="2"/>
        <v>5.75</v>
      </c>
      <c r="Q15" s="46">
        <f t="shared" si="3"/>
        <v>19.8</v>
      </c>
      <c r="R15" s="4">
        <f t="shared" si="4"/>
        <v>9</v>
      </c>
      <c r="S15" s="48">
        <f t="shared" si="5"/>
      </c>
      <c r="T15" s="48">
        <f t="shared" si="6"/>
        <v>19.8</v>
      </c>
      <c r="U15" s="48">
        <f t="shared" si="6"/>
      </c>
      <c r="V15" s="48">
        <f t="shared" si="6"/>
      </c>
      <c r="W15" s="48">
        <f t="shared" si="6"/>
      </c>
      <c r="X15" s="28"/>
      <c r="Y15" s="28"/>
    </row>
    <row r="16" spans="1:25" ht="15">
      <c r="A16" s="34">
        <v>10</v>
      </c>
      <c r="B16" s="23" t="s">
        <v>33</v>
      </c>
      <c r="C16" s="34" t="s">
        <v>12</v>
      </c>
      <c r="D16" s="3"/>
      <c r="E16" s="68">
        <v>1.1</v>
      </c>
      <c r="F16" s="68">
        <v>5.12</v>
      </c>
      <c r="G16" s="68">
        <v>2.1</v>
      </c>
      <c r="H16" s="68">
        <v>3.1</v>
      </c>
      <c r="I16" s="68">
        <v>1.9</v>
      </c>
      <c r="J16" s="68">
        <v>5.9</v>
      </c>
      <c r="K16" s="68">
        <v>1.8</v>
      </c>
      <c r="L16" s="68">
        <v>5.2</v>
      </c>
      <c r="M16" s="68">
        <v>3.5</v>
      </c>
      <c r="N16" s="47">
        <f t="shared" si="0"/>
        <v>5.9</v>
      </c>
      <c r="O16" s="47">
        <f t="shared" si="1"/>
        <v>5.2</v>
      </c>
      <c r="P16" s="47">
        <f t="shared" si="2"/>
        <v>5.12</v>
      </c>
      <c r="Q16" s="46">
        <f t="shared" si="3"/>
        <v>16.220000000000002</v>
      </c>
      <c r="R16" s="4">
        <f t="shared" si="4"/>
        <v>10</v>
      </c>
      <c r="S16" s="48">
        <f t="shared" si="5"/>
      </c>
      <c r="T16" s="48">
        <f t="shared" si="6"/>
      </c>
      <c r="U16" s="48">
        <f t="shared" si="6"/>
      </c>
      <c r="V16" s="48">
        <f t="shared" si="6"/>
      </c>
      <c r="W16" s="48">
        <f t="shared" si="6"/>
      </c>
      <c r="X16" s="28"/>
      <c r="Y16" s="28"/>
    </row>
    <row r="17" spans="1:25" ht="15">
      <c r="A17" s="34">
        <v>11</v>
      </c>
      <c r="B17" s="23" t="s">
        <v>50</v>
      </c>
      <c r="C17" s="34" t="s">
        <v>12</v>
      </c>
      <c r="D17" s="3"/>
      <c r="E17" s="68">
        <v>3.5</v>
      </c>
      <c r="F17" s="68">
        <v>3.6</v>
      </c>
      <c r="G17" s="68">
        <v>3.6</v>
      </c>
      <c r="H17" s="68">
        <v>5.6</v>
      </c>
      <c r="I17" s="68">
        <v>4.75</v>
      </c>
      <c r="J17" s="68">
        <v>4</v>
      </c>
      <c r="K17" s="68">
        <v>5.1</v>
      </c>
      <c r="L17" s="68">
        <v>3.5</v>
      </c>
      <c r="M17" s="68">
        <v>4.3</v>
      </c>
      <c r="N17" s="47">
        <f t="shared" si="0"/>
        <v>5.6</v>
      </c>
      <c r="O17" s="47">
        <f t="shared" si="1"/>
        <v>5.1</v>
      </c>
      <c r="P17" s="47">
        <f t="shared" si="2"/>
        <v>4.75</v>
      </c>
      <c r="Q17" s="46">
        <f t="shared" si="3"/>
        <v>15.45</v>
      </c>
      <c r="R17" s="4">
        <f t="shared" si="4"/>
        <v>11</v>
      </c>
      <c r="S17" s="48"/>
      <c r="T17" s="48"/>
      <c r="U17" s="48"/>
      <c r="V17" s="48"/>
      <c r="W17" s="48"/>
      <c r="X17" s="28"/>
      <c r="Y17" s="28"/>
    </row>
    <row r="18" spans="1:25" ht="15">
      <c r="A18" s="34">
        <v>12</v>
      </c>
      <c r="B18" s="23" t="s">
        <v>25</v>
      </c>
      <c r="C18" s="34" t="s">
        <v>12</v>
      </c>
      <c r="D18" s="3"/>
      <c r="E18" s="68">
        <v>2.8</v>
      </c>
      <c r="F18" s="68">
        <v>8.02</v>
      </c>
      <c r="G18" s="68">
        <v>2.1</v>
      </c>
      <c r="H18" s="68">
        <v>3</v>
      </c>
      <c r="I18" s="68">
        <v>3</v>
      </c>
      <c r="J18" s="68">
        <v>2.4</v>
      </c>
      <c r="K18" s="68">
        <v>2.1</v>
      </c>
      <c r="L18" s="68">
        <v>2.1</v>
      </c>
      <c r="M18" s="68">
        <v>3.6</v>
      </c>
      <c r="N18" s="47">
        <f t="shared" si="0"/>
        <v>8.02</v>
      </c>
      <c r="O18" s="47">
        <f t="shared" si="1"/>
        <v>3.6</v>
      </c>
      <c r="P18" s="47">
        <f t="shared" si="2"/>
        <v>3</v>
      </c>
      <c r="Q18" s="46">
        <f t="shared" si="3"/>
        <v>14.62</v>
      </c>
      <c r="R18" s="4">
        <f t="shared" si="4"/>
        <v>12</v>
      </c>
      <c r="S18" s="48"/>
      <c r="T18" s="48"/>
      <c r="U18" s="48"/>
      <c r="V18" s="48"/>
      <c r="W18" s="48"/>
      <c r="X18" s="28"/>
      <c r="Y18" s="28"/>
    </row>
    <row r="19" spans="1:25" ht="15">
      <c r="A19" s="34">
        <v>13</v>
      </c>
      <c r="B19" s="23" t="s">
        <v>29</v>
      </c>
      <c r="C19" s="34" t="s">
        <v>12</v>
      </c>
      <c r="D19" s="3"/>
      <c r="E19" s="68">
        <v>2.7</v>
      </c>
      <c r="F19" s="68">
        <v>1.6</v>
      </c>
      <c r="G19" s="68">
        <v>3.6</v>
      </c>
      <c r="H19" s="68">
        <v>1.5</v>
      </c>
      <c r="I19" s="68">
        <v>2</v>
      </c>
      <c r="J19" s="68">
        <v>1.5</v>
      </c>
      <c r="K19" s="68">
        <v>4.15</v>
      </c>
      <c r="L19" s="68">
        <v>4.55</v>
      </c>
      <c r="M19" s="68">
        <v>4.8</v>
      </c>
      <c r="N19" s="47">
        <f t="shared" si="0"/>
        <v>4.8</v>
      </c>
      <c r="O19" s="47">
        <f t="shared" si="1"/>
        <v>4.55</v>
      </c>
      <c r="P19" s="47">
        <f t="shared" si="2"/>
        <v>4.15</v>
      </c>
      <c r="Q19" s="46">
        <f t="shared" si="3"/>
        <v>13.5</v>
      </c>
      <c r="R19" s="4">
        <f t="shared" si="4"/>
        <v>13</v>
      </c>
      <c r="S19" s="48"/>
      <c r="T19" s="48"/>
      <c r="U19" s="48"/>
      <c r="V19" s="48"/>
      <c r="W19" s="48"/>
      <c r="X19" s="28"/>
      <c r="Y19" s="28"/>
    </row>
    <row r="20" spans="1:25" ht="15">
      <c r="A20" s="34">
        <v>14</v>
      </c>
      <c r="B20" s="23" t="s">
        <v>42</v>
      </c>
      <c r="C20" s="34" t="s">
        <v>40</v>
      </c>
      <c r="D20" s="3"/>
      <c r="E20" s="68">
        <v>3.5</v>
      </c>
      <c r="F20" s="68">
        <v>2.34</v>
      </c>
      <c r="G20" s="68">
        <v>4.15</v>
      </c>
      <c r="H20" s="68">
        <v>2.7</v>
      </c>
      <c r="I20" s="68">
        <v>3</v>
      </c>
      <c r="J20" s="68">
        <v>3.5</v>
      </c>
      <c r="K20" s="68">
        <v>3</v>
      </c>
      <c r="L20" s="68">
        <v>2.3</v>
      </c>
      <c r="M20" s="68">
        <v>3.9</v>
      </c>
      <c r="N20" s="47">
        <f t="shared" si="0"/>
        <v>4.15</v>
      </c>
      <c r="O20" s="47">
        <f t="shared" si="1"/>
        <v>3.9</v>
      </c>
      <c r="P20" s="47">
        <f t="shared" si="2"/>
        <v>3.5</v>
      </c>
      <c r="Q20" s="46">
        <f t="shared" si="3"/>
        <v>11.55</v>
      </c>
      <c r="R20" s="4">
        <f t="shared" si="4"/>
        <v>14</v>
      </c>
      <c r="S20" s="48"/>
      <c r="T20" s="48"/>
      <c r="U20" s="48"/>
      <c r="V20" s="48"/>
      <c r="W20" s="48"/>
      <c r="X20" s="28"/>
      <c r="Y20" s="28"/>
    </row>
    <row r="21" spans="1:25" ht="15">
      <c r="A21" s="34">
        <v>15</v>
      </c>
      <c r="B21" s="23" t="s">
        <v>62</v>
      </c>
      <c r="C21" s="34" t="s">
        <v>12</v>
      </c>
      <c r="D21" s="3"/>
      <c r="E21" s="68">
        <v>1.65</v>
      </c>
      <c r="F21" s="68">
        <v>1.56</v>
      </c>
      <c r="G21" s="68">
        <v>1.97</v>
      </c>
      <c r="H21" s="68">
        <v>2.6</v>
      </c>
      <c r="I21" s="68">
        <v>2.13</v>
      </c>
      <c r="J21" s="68">
        <v>2.69</v>
      </c>
      <c r="K21" s="68">
        <v>2.4</v>
      </c>
      <c r="L21" s="68">
        <v>2.4</v>
      </c>
      <c r="M21" s="68">
        <v>2.6</v>
      </c>
      <c r="N21" s="47">
        <f t="shared" si="0"/>
        <v>2.69</v>
      </c>
      <c r="O21" s="47">
        <f t="shared" si="1"/>
        <v>2.6</v>
      </c>
      <c r="P21" s="47">
        <f t="shared" si="2"/>
        <v>2.6</v>
      </c>
      <c r="Q21" s="46">
        <f t="shared" si="3"/>
        <v>7.890000000000001</v>
      </c>
      <c r="R21" s="4">
        <f t="shared" si="4"/>
        <v>15</v>
      </c>
      <c r="S21" s="48"/>
      <c r="T21" s="48"/>
      <c r="U21" s="48"/>
      <c r="V21" s="48"/>
      <c r="W21" s="48"/>
      <c r="X21" s="28"/>
      <c r="Y21" s="28"/>
    </row>
    <row r="22" spans="1:25" ht="15">
      <c r="A22" s="34">
        <v>16</v>
      </c>
      <c r="B22" s="23" t="s">
        <v>32</v>
      </c>
      <c r="C22" s="34" t="s">
        <v>12</v>
      </c>
      <c r="D22" s="3"/>
      <c r="E22" s="68"/>
      <c r="F22" s="68"/>
      <c r="G22" s="68"/>
      <c r="H22" s="69"/>
      <c r="I22" s="69"/>
      <c r="J22" s="69"/>
      <c r="K22" s="69"/>
      <c r="L22" s="69"/>
      <c r="M22" s="69"/>
      <c r="N22" s="47">
        <f t="shared" si="0"/>
        <v>0</v>
      </c>
      <c r="O22" s="47">
        <f t="shared" si="1"/>
      </c>
      <c r="P22" s="47">
        <f t="shared" si="2"/>
      </c>
      <c r="Q22" s="46">
        <f t="shared" si="3"/>
        <v>0</v>
      </c>
      <c r="R22" s="4">
        <f t="shared" si="4"/>
        <v>16</v>
      </c>
      <c r="S22" s="48"/>
      <c r="T22" s="48"/>
      <c r="U22" s="48"/>
      <c r="V22" s="48"/>
      <c r="W22" s="48"/>
      <c r="X22" s="28"/>
      <c r="Y22" s="28"/>
    </row>
    <row r="23" spans="1:25" ht="15">
      <c r="A23" s="34">
        <v>17</v>
      </c>
      <c r="B23" s="23" t="s">
        <v>39</v>
      </c>
      <c r="C23" s="34" t="s">
        <v>40</v>
      </c>
      <c r="D23" s="35"/>
      <c r="E23" s="68"/>
      <c r="F23" s="68"/>
      <c r="G23" s="68"/>
      <c r="H23" s="68"/>
      <c r="I23" s="68"/>
      <c r="J23" s="68"/>
      <c r="K23" s="68"/>
      <c r="L23" s="68"/>
      <c r="M23" s="68"/>
      <c r="N23" s="47">
        <f t="shared" si="0"/>
        <v>0</v>
      </c>
      <c r="O23" s="47">
        <f t="shared" si="1"/>
      </c>
      <c r="P23" s="47">
        <f t="shared" si="2"/>
      </c>
      <c r="Q23" s="46">
        <f t="shared" si="3"/>
        <v>0</v>
      </c>
      <c r="R23" s="4">
        <f t="shared" si="4"/>
        <v>16</v>
      </c>
      <c r="S23" s="48"/>
      <c r="T23" s="48"/>
      <c r="U23" s="48"/>
      <c r="V23" s="48"/>
      <c r="W23" s="48"/>
      <c r="X23" s="28"/>
      <c r="Y23" s="28"/>
    </row>
    <row r="24" spans="1:23" ht="15">
      <c r="A24" s="5"/>
      <c r="B24" s="32"/>
      <c r="C24" s="21"/>
      <c r="D24" s="5"/>
      <c r="E24" s="70"/>
      <c r="F24" s="70"/>
      <c r="G24" s="70"/>
      <c r="H24" s="70"/>
      <c r="I24" s="70"/>
      <c r="J24" s="70"/>
      <c r="K24" s="70"/>
      <c r="L24" s="70"/>
      <c r="M24" s="71"/>
      <c r="N24" s="48">
        <f>IF(($C24=S$1)*AND($D24="kom"),#REF!,"")</f>
      </c>
      <c r="O24" s="48">
        <f>IF(($C24=T$1)*AND($D24="kom"),#REF!,"")</f>
      </c>
      <c r="P24" s="48">
        <f>IF(($C24=U$1)*AND($D24="kom"),#REF!,"")</f>
      </c>
      <c r="Q24" s="48">
        <f>IF(($C24=V$1)*AND($D24="kom"),#REF!,"")</f>
      </c>
      <c r="R24" s="48">
        <f>IF(($C24=W$1)*AND($D24="kom"),#REF!,"")</f>
      </c>
      <c r="S24" s="12"/>
      <c r="T24" s="12"/>
      <c r="U24" s="12"/>
      <c r="V24" s="12"/>
      <c r="W24" s="12"/>
    </row>
    <row r="25" spans="1:23" ht="15">
      <c r="A25" s="5"/>
      <c r="B25" s="32"/>
      <c r="C25" s="21"/>
      <c r="D25" s="5" t="s">
        <v>10</v>
      </c>
      <c r="E25" s="70"/>
      <c r="F25" s="70"/>
      <c r="G25" s="70"/>
      <c r="H25" s="70"/>
      <c r="I25" s="70"/>
      <c r="J25" s="70"/>
      <c r="K25" s="70"/>
      <c r="L25" s="70"/>
      <c r="M25" s="71"/>
      <c r="N25" s="48">
        <f>IF(($C25=S$1)*AND($D25="kom"),#REF!,"")</f>
      </c>
      <c r="O25" s="48">
        <f>IF(($C25=T$1)*AND($D25="kom"),#REF!,"")</f>
      </c>
      <c r="P25" s="48">
        <f>IF(($C25=U$1)*AND($D25="kom"),#REF!,"")</f>
      </c>
      <c r="Q25" s="48">
        <f>IF(($C25=V$1)*AND($D25="kom"),#REF!,"")</f>
      </c>
      <c r="R25" s="48">
        <f>IF(($C25=W$1)*AND($D25="kom"),#REF!,"")</f>
      </c>
      <c r="S25" s="12"/>
      <c r="T25" s="12"/>
      <c r="U25" s="12"/>
      <c r="V25" s="12"/>
      <c r="W25" s="12"/>
    </row>
    <row r="26" spans="1:25" ht="15">
      <c r="A26" s="34">
        <v>1</v>
      </c>
      <c r="B26" s="23" t="s">
        <v>36</v>
      </c>
      <c r="C26" s="34" t="s">
        <v>12</v>
      </c>
      <c r="D26" s="67" t="s">
        <v>65</v>
      </c>
      <c r="E26" s="68">
        <v>17.38</v>
      </c>
      <c r="F26" s="68">
        <v>3</v>
      </c>
      <c r="G26" s="68">
        <v>10.1</v>
      </c>
      <c r="H26" s="68">
        <v>11.26</v>
      </c>
      <c r="I26" s="68">
        <v>9.6</v>
      </c>
      <c r="J26" s="68">
        <v>13.09</v>
      </c>
      <c r="K26" s="68">
        <v>12.7</v>
      </c>
      <c r="L26" s="68">
        <v>13.85</v>
      </c>
      <c r="M26" s="68">
        <v>1.75</v>
      </c>
      <c r="N26" s="47">
        <f aca="true" t="shared" si="7" ref="N26:N31">MAX(E26:M26)</f>
        <v>17.38</v>
      </c>
      <c r="O26" s="47">
        <f aca="true" t="shared" si="8" ref="O26:O31">IF(F26="","",LARGE(E26:M26,2))</f>
        <v>13.85</v>
      </c>
      <c r="P26" s="47">
        <f aca="true" t="shared" si="9" ref="P26:P31">IF(G26="","",LARGE(E26:M26,3))</f>
        <v>13.09</v>
      </c>
      <c r="Q26" s="46">
        <f aca="true" t="shared" si="10" ref="Q26:Q31">SUM(N26:P26)</f>
        <v>44.31999999999999</v>
      </c>
      <c r="R26" s="4">
        <f aca="true" t="shared" si="11" ref="R26:R31">RANK(Q26,Q$26:Q$31)</f>
        <v>1</v>
      </c>
      <c r="S26" s="48">
        <f>IF(($C26=S$1)*AND($D26="kom"),$Q26,"")</f>
        <v>44.31999999999999</v>
      </c>
      <c r="T26" s="48">
        <f t="shared" si="6"/>
      </c>
      <c r="U26" s="48">
        <f t="shared" si="6"/>
      </c>
      <c r="V26" s="48">
        <f t="shared" si="6"/>
      </c>
      <c r="W26" s="48">
        <f t="shared" si="6"/>
      </c>
      <c r="X26" s="28"/>
      <c r="Y26" s="28"/>
    </row>
    <row r="27" spans="1:25" ht="15">
      <c r="A27" s="34">
        <v>2</v>
      </c>
      <c r="B27" s="23" t="s">
        <v>49</v>
      </c>
      <c r="C27" s="34" t="s">
        <v>48</v>
      </c>
      <c r="D27" s="67" t="s">
        <v>65</v>
      </c>
      <c r="E27" s="68">
        <v>10.9</v>
      </c>
      <c r="F27" s="68">
        <v>14.4</v>
      </c>
      <c r="G27" s="68">
        <v>3.5</v>
      </c>
      <c r="H27" s="68">
        <v>3.3</v>
      </c>
      <c r="I27" s="68">
        <v>13.1</v>
      </c>
      <c r="J27" s="68">
        <v>0</v>
      </c>
      <c r="K27" s="68">
        <v>9.4</v>
      </c>
      <c r="L27" s="68">
        <v>11.5</v>
      </c>
      <c r="M27" s="68">
        <v>13.35</v>
      </c>
      <c r="N27" s="47">
        <f t="shared" si="7"/>
        <v>14.4</v>
      </c>
      <c r="O27" s="47">
        <f t="shared" si="8"/>
        <v>13.35</v>
      </c>
      <c r="P27" s="47">
        <f t="shared" si="9"/>
        <v>13.1</v>
      </c>
      <c r="Q27" s="46">
        <f t="shared" si="10"/>
        <v>40.85</v>
      </c>
      <c r="R27" s="4">
        <f t="shared" si="11"/>
        <v>2</v>
      </c>
      <c r="S27" s="48">
        <f>IF(($C27=S$1)*AND($D27="kom"),$Q27,"")</f>
      </c>
      <c r="T27" s="48">
        <f t="shared" si="6"/>
      </c>
      <c r="U27" s="48">
        <f t="shared" si="6"/>
        <v>40.85</v>
      </c>
      <c r="V27" s="48">
        <f t="shared" si="6"/>
      </c>
      <c r="W27" s="48">
        <f t="shared" si="6"/>
      </c>
      <c r="X27" s="28"/>
      <c r="Y27" s="28"/>
    </row>
    <row r="28" spans="1:25" ht="15">
      <c r="A28" s="34">
        <v>3</v>
      </c>
      <c r="B28" s="23" t="s">
        <v>35</v>
      </c>
      <c r="C28" s="34" t="s">
        <v>12</v>
      </c>
      <c r="D28" s="67" t="s">
        <v>65</v>
      </c>
      <c r="E28" s="68">
        <v>12.9</v>
      </c>
      <c r="F28" s="68">
        <v>10.25</v>
      </c>
      <c r="G28" s="68">
        <v>5.25</v>
      </c>
      <c r="H28" s="68">
        <v>3.3</v>
      </c>
      <c r="I28" s="68">
        <v>3.16</v>
      </c>
      <c r="J28" s="68">
        <v>9.4</v>
      </c>
      <c r="K28" s="68">
        <v>5.6</v>
      </c>
      <c r="L28" s="68">
        <v>3.8</v>
      </c>
      <c r="M28" s="68">
        <v>9.3</v>
      </c>
      <c r="N28" s="47">
        <f t="shared" si="7"/>
        <v>12.9</v>
      </c>
      <c r="O28" s="47">
        <f t="shared" si="8"/>
        <v>10.25</v>
      </c>
      <c r="P28" s="47">
        <f t="shared" si="9"/>
        <v>9.4</v>
      </c>
      <c r="Q28" s="46">
        <f t="shared" si="10"/>
        <v>32.55</v>
      </c>
      <c r="R28" s="4">
        <f t="shared" si="11"/>
        <v>3</v>
      </c>
      <c r="S28" s="48">
        <f>IF(($C28=S$1)*AND($D28="kom"),$Q28,"")</f>
        <v>32.55</v>
      </c>
      <c r="T28" s="48">
        <f t="shared" si="6"/>
      </c>
      <c r="U28" s="48">
        <f t="shared" si="6"/>
      </c>
      <c r="V28" s="48">
        <f t="shared" si="6"/>
      </c>
      <c r="W28" s="48">
        <f t="shared" si="6"/>
      </c>
      <c r="X28" s="28"/>
      <c r="Y28" s="28"/>
    </row>
    <row r="29" spans="1:25" ht="15">
      <c r="A29" s="34">
        <v>4</v>
      </c>
      <c r="B29" s="23" t="s">
        <v>34</v>
      </c>
      <c r="C29" s="34" t="s">
        <v>12</v>
      </c>
      <c r="D29" s="67" t="s">
        <v>65</v>
      </c>
      <c r="E29" s="68">
        <v>6.7</v>
      </c>
      <c r="F29" s="68">
        <v>6.25</v>
      </c>
      <c r="G29" s="68">
        <v>9.35</v>
      </c>
      <c r="H29" s="68">
        <v>4.25</v>
      </c>
      <c r="I29" s="68">
        <v>1.5</v>
      </c>
      <c r="J29" s="68">
        <v>9.32</v>
      </c>
      <c r="K29" s="68">
        <v>4.53</v>
      </c>
      <c r="L29" s="68">
        <v>11</v>
      </c>
      <c r="M29" s="68">
        <v>8.6</v>
      </c>
      <c r="N29" s="47">
        <f t="shared" si="7"/>
        <v>11</v>
      </c>
      <c r="O29" s="47">
        <f t="shared" si="8"/>
        <v>9.35</v>
      </c>
      <c r="P29" s="47">
        <f t="shared" si="9"/>
        <v>9.32</v>
      </c>
      <c r="Q29" s="46">
        <f t="shared" si="10"/>
        <v>29.67</v>
      </c>
      <c r="R29" s="4">
        <f t="shared" si="11"/>
        <v>4</v>
      </c>
      <c r="S29" s="48">
        <f aca="true" t="shared" si="12" ref="S29:W30">IF(($C22=S$1)*AND($D29="kom"),$Q29,"")</f>
        <v>29.67</v>
      </c>
      <c r="T29" s="48">
        <f t="shared" si="12"/>
      </c>
      <c r="U29" s="48">
        <f t="shared" si="12"/>
      </c>
      <c r="V29" s="48">
        <f t="shared" si="12"/>
      </c>
      <c r="W29" s="48">
        <f t="shared" si="12"/>
      </c>
      <c r="X29" s="28"/>
      <c r="Y29" s="28"/>
    </row>
    <row r="30" spans="1:25" ht="15">
      <c r="A30" s="34">
        <v>5</v>
      </c>
      <c r="B30" s="23" t="s">
        <v>57</v>
      </c>
      <c r="C30" s="34"/>
      <c r="D30" s="67"/>
      <c r="E30" s="68">
        <v>5.06</v>
      </c>
      <c r="F30" s="68">
        <v>6.5</v>
      </c>
      <c r="G30" s="68">
        <v>5</v>
      </c>
      <c r="H30" s="68">
        <v>3.69</v>
      </c>
      <c r="I30" s="68">
        <v>6.87</v>
      </c>
      <c r="J30" s="68">
        <v>6.4</v>
      </c>
      <c r="K30" s="68">
        <v>5.1</v>
      </c>
      <c r="L30" s="68">
        <v>5.65</v>
      </c>
      <c r="M30" s="68">
        <v>8.45</v>
      </c>
      <c r="N30" s="47">
        <f t="shared" si="7"/>
        <v>8.45</v>
      </c>
      <c r="O30" s="47">
        <f t="shared" si="8"/>
        <v>6.87</v>
      </c>
      <c r="P30" s="47">
        <f t="shared" si="9"/>
        <v>6.5</v>
      </c>
      <c r="Q30" s="46">
        <f t="shared" si="10"/>
        <v>21.82</v>
      </c>
      <c r="R30" s="4">
        <f t="shared" si="11"/>
        <v>5</v>
      </c>
      <c r="S30" s="48">
        <f t="shared" si="12"/>
      </c>
      <c r="T30" s="48">
        <f t="shared" si="12"/>
      </c>
      <c r="U30" s="48">
        <f t="shared" si="12"/>
      </c>
      <c r="V30" s="48">
        <f t="shared" si="12"/>
      </c>
      <c r="W30" s="48">
        <f t="shared" si="12"/>
      </c>
      <c r="X30" s="28"/>
      <c r="Y30" s="28"/>
    </row>
    <row r="31" spans="1:25" ht="15">
      <c r="A31" s="34">
        <v>6</v>
      </c>
      <c r="B31" s="23" t="s">
        <v>53</v>
      </c>
      <c r="C31" s="34" t="s">
        <v>37</v>
      </c>
      <c r="D31" s="67" t="s">
        <v>65</v>
      </c>
      <c r="E31" s="68">
        <v>4</v>
      </c>
      <c r="F31" s="68">
        <v>3.28</v>
      </c>
      <c r="G31" s="68">
        <v>2.09</v>
      </c>
      <c r="H31" s="68">
        <v>3.85</v>
      </c>
      <c r="I31" s="68">
        <v>4.5</v>
      </c>
      <c r="J31" s="68">
        <v>8</v>
      </c>
      <c r="K31" s="68">
        <v>7.7</v>
      </c>
      <c r="L31" s="68">
        <v>3.5</v>
      </c>
      <c r="M31" s="68">
        <v>4</v>
      </c>
      <c r="N31" s="47">
        <f t="shared" si="7"/>
        <v>8</v>
      </c>
      <c r="O31" s="47">
        <f t="shared" si="8"/>
        <v>7.7</v>
      </c>
      <c r="P31" s="47">
        <f t="shared" si="9"/>
        <v>4.5</v>
      </c>
      <c r="Q31" s="46">
        <f t="shared" si="10"/>
        <v>20.2</v>
      </c>
      <c r="R31" s="4">
        <f t="shared" si="11"/>
        <v>6</v>
      </c>
      <c r="S31" s="48">
        <f>IF(($C31=S$1)*AND($D31="kom"),$Q31,"")</f>
      </c>
      <c r="T31" s="48">
        <f>IF(($C31=T$1)*AND($D31="kom"),$Q31,"")</f>
        <v>20.2</v>
      </c>
      <c r="U31" s="48">
        <f>IF(($C31=U$1)*AND($D31="kom"),$Q31,"")</f>
      </c>
      <c r="V31" s="48">
        <f>IF(($C31=V$1)*AND($D31="kom"),$Q31,"")</f>
      </c>
      <c r="W31" s="48">
        <f>IF(($C31=W$1)*AND($D31="kom"),$Q31,"")</f>
      </c>
      <c r="X31" s="28"/>
      <c r="Y31" s="28"/>
    </row>
    <row r="32" spans="1:23" ht="15">
      <c r="A32" s="5"/>
      <c r="B32" s="32"/>
      <c r="C32" s="32"/>
      <c r="D32" s="33"/>
      <c r="E32" s="70"/>
      <c r="F32" s="70"/>
      <c r="G32" s="70"/>
      <c r="H32" s="70"/>
      <c r="I32" s="70"/>
      <c r="J32" s="70"/>
      <c r="K32" s="70"/>
      <c r="L32" s="70"/>
      <c r="M32" s="71"/>
      <c r="N32" s="48">
        <f>IF(($C32=S$1)*AND($D32="kom"),#REF!,"")</f>
      </c>
      <c r="O32" s="48">
        <f>IF(($C32=T$1)*AND($D32="kom"),#REF!,"")</f>
      </c>
      <c r="P32" s="48">
        <f>IF(($C32=U$1)*AND($D32="kom"),#REF!,"")</f>
      </c>
      <c r="Q32" s="48">
        <f>IF(($C32=V$1)*AND($D32="kom"),#REF!,"")</f>
      </c>
      <c r="R32" s="48">
        <f>IF(($C32=W$1)*AND($D32="kom"),#REF!,"")</f>
      </c>
      <c r="S32" s="12"/>
      <c r="T32" s="12"/>
      <c r="U32" s="12"/>
      <c r="V32" s="12"/>
      <c r="W32" s="12"/>
    </row>
    <row r="33" spans="1:23" ht="15">
      <c r="A33" s="5"/>
      <c r="B33" s="32"/>
      <c r="C33" s="21"/>
      <c r="D33" s="5" t="s">
        <v>11</v>
      </c>
      <c r="E33" s="70"/>
      <c r="F33" s="70"/>
      <c r="G33" s="70"/>
      <c r="H33" s="70"/>
      <c r="I33" s="70"/>
      <c r="J33" s="70"/>
      <c r="K33" s="70"/>
      <c r="L33" s="70"/>
      <c r="M33" s="71"/>
      <c r="N33" s="48">
        <f>IF(($C33=S$1)*AND($D33="kom"),#REF!,"")</f>
      </c>
      <c r="O33" s="48">
        <f>IF(($C33=T$1)*AND($D33="kom"),#REF!,"")</f>
      </c>
      <c r="P33" s="48">
        <f>IF(($C33=U$1)*AND($D33="kom"),#REF!,"")</f>
      </c>
      <c r="Q33" s="48">
        <f>IF(($C33=V$1)*AND($D33="kom"),#REF!,"")</f>
      </c>
      <c r="R33" s="48">
        <f>IF(($C33=W$1)*AND($D33="kom"),#REF!,"")</f>
      </c>
      <c r="S33" s="12"/>
      <c r="T33" s="12"/>
      <c r="U33" s="12"/>
      <c r="V33" s="12"/>
      <c r="W33" s="12"/>
    </row>
    <row r="34" spans="1:25" ht="15">
      <c r="A34" s="34">
        <v>1</v>
      </c>
      <c r="B34" s="23" t="s">
        <v>51</v>
      </c>
      <c r="C34" s="34" t="s">
        <v>12</v>
      </c>
      <c r="D34" s="67" t="s">
        <v>65</v>
      </c>
      <c r="E34" s="72">
        <v>12.45</v>
      </c>
      <c r="F34" s="68">
        <v>14.1</v>
      </c>
      <c r="G34" s="68">
        <v>17</v>
      </c>
      <c r="H34" s="68">
        <v>15.9</v>
      </c>
      <c r="I34" s="68">
        <v>4</v>
      </c>
      <c r="J34" s="68">
        <v>3.4</v>
      </c>
      <c r="K34" s="68">
        <v>22.6</v>
      </c>
      <c r="L34" s="68">
        <v>20</v>
      </c>
      <c r="M34" s="68">
        <v>23.56</v>
      </c>
      <c r="N34" s="47">
        <f>MAX(E34:M34)</f>
        <v>23.56</v>
      </c>
      <c r="O34" s="47">
        <f>IF(F34="","",LARGE(E34:M34,2))</f>
        <v>22.6</v>
      </c>
      <c r="P34" s="47">
        <f>IF(G34="","",LARGE(E34:M34,3))</f>
        <v>20</v>
      </c>
      <c r="Q34" s="46">
        <f>SUM(N34:P34)</f>
        <v>66.16</v>
      </c>
      <c r="R34" s="4">
        <f>RANK(Q34,Q$34:Q$37)</f>
        <v>1</v>
      </c>
      <c r="S34" s="48">
        <f aca="true" t="shared" si="13" ref="S34:W44">IF(($C34=S$1)*AND($D34="kom"),$Q34,"")</f>
        <v>66.16</v>
      </c>
      <c r="T34" s="48">
        <f t="shared" si="13"/>
      </c>
      <c r="U34" s="48">
        <f t="shared" si="13"/>
      </c>
      <c r="V34" s="48">
        <f t="shared" si="13"/>
      </c>
      <c r="W34" s="48">
        <f t="shared" si="13"/>
      </c>
      <c r="X34" s="28"/>
      <c r="Y34" s="28"/>
    </row>
    <row r="35" spans="1:25" ht="15">
      <c r="A35" s="34">
        <v>2</v>
      </c>
      <c r="B35" s="23" t="s">
        <v>26</v>
      </c>
      <c r="C35" s="34" t="s">
        <v>27</v>
      </c>
      <c r="D35" s="67" t="s">
        <v>65</v>
      </c>
      <c r="E35" s="68">
        <v>9</v>
      </c>
      <c r="F35" s="68">
        <v>9.05</v>
      </c>
      <c r="G35" s="68">
        <v>4.07</v>
      </c>
      <c r="H35" s="68">
        <v>10.7</v>
      </c>
      <c r="I35" s="68">
        <v>9.6</v>
      </c>
      <c r="J35" s="68">
        <v>5.65</v>
      </c>
      <c r="K35" s="68">
        <v>10.75</v>
      </c>
      <c r="L35" s="68">
        <v>10.4</v>
      </c>
      <c r="M35" s="68">
        <v>10.65</v>
      </c>
      <c r="N35" s="47">
        <f>MAX(E35:M35)</f>
        <v>10.75</v>
      </c>
      <c r="O35" s="47">
        <f>IF(F35="","",LARGE(E35:M35,2))</f>
        <v>10.7</v>
      </c>
      <c r="P35" s="47">
        <f>IF(G35="","",LARGE(E35:M35,3))</f>
        <v>10.65</v>
      </c>
      <c r="Q35" s="46">
        <f>SUM(N35:P35)</f>
        <v>32.1</v>
      </c>
      <c r="R35" s="4">
        <f>RANK(Q35,Q$34:Q$37)</f>
        <v>2</v>
      </c>
      <c r="S35" s="48">
        <f t="shared" si="13"/>
      </c>
      <c r="T35" s="48">
        <f t="shared" si="13"/>
      </c>
      <c r="U35" s="48">
        <f t="shared" si="13"/>
      </c>
      <c r="V35" s="48">
        <f t="shared" si="13"/>
      </c>
      <c r="W35" s="48">
        <f t="shared" si="13"/>
        <v>32.1</v>
      </c>
      <c r="X35" s="28"/>
      <c r="Y35" s="28"/>
    </row>
    <row r="36" spans="1:25" ht="15">
      <c r="A36" s="34">
        <v>3</v>
      </c>
      <c r="B36" s="23" t="s">
        <v>52</v>
      </c>
      <c r="C36" s="34" t="s">
        <v>37</v>
      </c>
      <c r="D36" s="67" t="s">
        <v>65</v>
      </c>
      <c r="E36" s="68">
        <v>4.6</v>
      </c>
      <c r="F36" s="68">
        <v>3.16</v>
      </c>
      <c r="G36" s="68">
        <v>4.35</v>
      </c>
      <c r="H36" s="68">
        <v>0</v>
      </c>
      <c r="I36" s="68">
        <v>4</v>
      </c>
      <c r="J36" s="68">
        <v>3</v>
      </c>
      <c r="K36" s="68">
        <v>3</v>
      </c>
      <c r="L36" s="68">
        <v>4.4</v>
      </c>
      <c r="M36" s="68">
        <v>4.45</v>
      </c>
      <c r="N36" s="47">
        <f>MAX(E36:M36)</f>
        <v>4.6</v>
      </c>
      <c r="O36" s="47">
        <f>IF(F36="","",LARGE(E36:M36,2))</f>
        <v>4.45</v>
      </c>
      <c r="P36" s="47">
        <f>IF(G36="","",LARGE(E36:M36,3))</f>
        <v>4.4</v>
      </c>
      <c r="Q36" s="46">
        <f>SUM(N36:P36)</f>
        <v>13.450000000000001</v>
      </c>
      <c r="R36" s="4">
        <f>RANK(Q36,Q$34:Q$37)</f>
        <v>3</v>
      </c>
      <c r="S36" s="48">
        <f t="shared" si="13"/>
      </c>
      <c r="T36" s="48">
        <f t="shared" si="13"/>
        <v>13.450000000000001</v>
      </c>
      <c r="U36" s="48">
        <f t="shared" si="13"/>
      </c>
      <c r="V36" s="48">
        <f t="shared" si="13"/>
      </c>
      <c r="W36" s="48">
        <f t="shared" si="13"/>
      </c>
      <c r="X36" s="28"/>
      <c r="Y36" s="28"/>
    </row>
    <row r="37" spans="1:25" ht="15">
      <c r="A37" s="34">
        <v>4</v>
      </c>
      <c r="B37" s="23" t="s">
        <v>66</v>
      </c>
      <c r="C37" s="34" t="s">
        <v>12</v>
      </c>
      <c r="D37" s="67" t="s">
        <v>65</v>
      </c>
      <c r="E37" s="68"/>
      <c r="F37" s="68"/>
      <c r="G37" s="68"/>
      <c r="H37" s="68"/>
      <c r="I37" s="68"/>
      <c r="J37" s="68"/>
      <c r="K37" s="68"/>
      <c r="L37" s="68"/>
      <c r="M37" s="68"/>
      <c r="N37" s="47">
        <f>MAX(E37:M37)</f>
        <v>0</v>
      </c>
      <c r="O37" s="47">
        <f>IF(F37="","",LARGE(E37:M37,2))</f>
      </c>
      <c r="P37" s="47">
        <f>IF(G37="","",LARGE(E37:M37,3))</f>
      </c>
      <c r="Q37" s="46">
        <f>SUM(N37:P37)</f>
        <v>0</v>
      </c>
      <c r="R37" s="4">
        <f>RANK(Q37,Q$34:Q$37)</f>
        <v>4</v>
      </c>
      <c r="S37" s="48">
        <f t="shared" si="13"/>
        <v>0</v>
      </c>
      <c r="T37" s="48">
        <f t="shared" si="13"/>
      </c>
      <c r="U37" s="48">
        <f t="shared" si="13"/>
      </c>
      <c r="V37" s="48">
        <f t="shared" si="13"/>
      </c>
      <c r="W37" s="48">
        <f t="shared" si="13"/>
      </c>
      <c r="X37" s="28"/>
      <c r="Y37" s="28"/>
    </row>
    <row r="38" spans="1:23" ht="15">
      <c r="A38" s="5"/>
      <c r="B38" s="32"/>
      <c r="C38" s="21"/>
      <c r="D38" s="5"/>
      <c r="E38" s="73"/>
      <c r="F38" s="73"/>
      <c r="G38" s="73"/>
      <c r="H38" s="73"/>
      <c r="I38" s="73"/>
      <c r="J38" s="73"/>
      <c r="K38" s="73"/>
      <c r="L38" s="74"/>
      <c r="M38" s="71"/>
      <c r="N38" s="48">
        <f>IF(($C38=S$1)*AND($D38="kom"),#REF!,"")</f>
      </c>
      <c r="O38" s="48">
        <f>IF(($C38=T$1)*AND($D38="kom"),#REF!,"")</f>
      </c>
      <c r="P38" s="48">
        <f>IF(($C38=U$1)*AND($D38="kom"),#REF!,"")</f>
      </c>
      <c r="Q38" s="48">
        <f>IF(($C38=V$1)*AND($D38="kom"),#REF!,"")</f>
      </c>
      <c r="R38" s="48">
        <f>IF(($C38=W$1)*AND($D38="kom"),#REF!,"")</f>
      </c>
      <c r="S38" s="48">
        <f t="shared" si="13"/>
      </c>
      <c r="T38" s="48">
        <f t="shared" si="13"/>
      </c>
      <c r="U38" s="48">
        <f t="shared" si="13"/>
      </c>
      <c r="V38" s="48">
        <f t="shared" si="13"/>
      </c>
      <c r="W38" s="48">
        <f t="shared" si="13"/>
      </c>
    </row>
    <row r="39" spans="1:23" ht="15">
      <c r="A39" s="5"/>
      <c r="B39" s="32"/>
      <c r="C39" s="21"/>
      <c r="D39" s="33" t="s">
        <v>16</v>
      </c>
      <c r="E39" s="73"/>
      <c r="F39" s="73"/>
      <c r="G39" s="73"/>
      <c r="H39" s="73"/>
      <c r="I39" s="73"/>
      <c r="J39" s="73"/>
      <c r="K39" s="73"/>
      <c r="L39" s="73"/>
      <c r="M39" s="71"/>
      <c r="N39" s="48">
        <f>IF(($C39=S$1)*AND($D39="kom"),#REF!,"")</f>
      </c>
      <c r="O39" s="48">
        <f>IF(($C39=T$1)*AND($D39="kom"),#REF!,"")</f>
      </c>
      <c r="P39" s="48">
        <f>IF(($C39=U$1)*AND($D39="kom"),#REF!,"")</f>
      </c>
      <c r="Q39" s="48">
        <f>IF(($C39=V$1)*AND($D39="kom"),#REF!,"")</f>
      </c>
      <c r="R39" s="48">
        <f>IF(($C39=W$1)*AND($D39="kom"),#REF!,"")</f>
      </c>
      <c r="S39" s="48">
        <f t="shared" si="13"/>
      </c>
      <c r="T39" s="48">
        <f t="shared" si="13"/>
      </c>
      <c r="U39" s="48">
        <f t="shared" si="13"/>
      </c>
      <c r="V39" s="48">
        <f t="shared" si="13"/>
      </c>
      <c r="W39" s="48">
        <f t="shared" si="13"/>
      </c>
    </row>
    <row r="40" spans="1:25" ht="15">
      <c r="A40" s="34">
        <v>1</v>
      </c>
      <c r="B40" s="23" t="s">
        <v>64</v>
      </c>
      <c r="C40" s="4" t="s">
        <v>12</v>
      </c>
      <c r="D40" s="66"/>
      <c r="E40" s="68">
        <v>23</v>
      </c>
      <c r="F40" s="68">
        <v>0</v>
      </c>
      <c r="G40" s="68">
        <v>0</v>
      </c>
      <c r="H40" s="68">
        <v>22.3</v>
      </c>
      <c r="I40" s="68">
        <v>0</v>
      </c>
      <c r="J40" s="68">
        <v>0</v>
      </c>
      <c r="K40" s="68">
        <v>11</v>
      </c>
      <c r="L40" s="68">
        <v>19.3</v>
      </c>
      <c r="M40" s="68">
        <v>0</v>
      </c>
      <c r="N40" s="47">
        <f aca="true" t="shared" si="14" ref="N40:N49">MAX(E40:M40)</f>
        <v>23</v>
      </c>
      <c r="O40" s="47">
        <f aca="true" t="shared" si="15" ref="O40:O49">IF(F40="","",LARGE(E40:M40,2))</f>
        <v>22.3</v>
      </c>
      <c r="P40" s="47">
        <f aca="true" t="shared" si="16" ref="P40:P49">IF(G40="","",LARGE(E40:M40,3))</f>
        <v>19.3</v>
      </c>
      <c r="Q40" s="46">
        <f aca="true" t="shared" si="17" ref="Q40:Q49">SUM(N40:P40)</f>
        <v>64.6</v>
      </c>
      <c r="R40" s="4">
        <f>RANK(Q40,Q$40:Q$49)</f>
        <v>1</v>
      </c>
      <c r="S40" s="48">
        <f t="shared" si="13"/>
      </c>
      <c r="T40" s="48">
        <f t="shared" si="13"/>
      </c>
      <c r="U40" s="48">
        <f t="shared" si="13"/>
      </c>
      <c r="V40" s="48">
        <f t="shared" si="13"/>
      </c>
      <c r="W40" s="48">
        <f t="shared" si="13"/>
      </c>
      <c r="X40" s="28"/>
      <c r="Y40" s="28"/>
    </row>
    <row r="41" spans="1:25" ht="15">
      <c r="A41" s="34">
        <v>2</v>
      </c>
      <c r="B41" s="23" t="s">
        <v>43</v>
      </c>
      <c r="C41" s="34" t="s">
        <v>40</v>
      </c>
      <c r="D41" s="66" t="s">
        <v>65</v>
      </c>
      <c r="E41" s="77">
        <v>16.97</v>
      </c>
      <c r="F41" s="68">
        <v>16.9</v>
      </c>
      <c r="G41" s="76">
        <v>18.8</v>
      </c>
      <c r="H41" s="76">
        <v>19.1</v>
      </c>
      <c r="I41" s="68">
        <v>8</v>
      </c>
      <c r="J41" s="76">
        <v>19.4</v>
      </c>
      <c r="K41" s="68">
        <v>14.15</v>
      </c>
      <c r="L41" s="68">
        <v>16.05</v>
      </c>
      <c r="M41" s="68">
        <v>0</v>
      </c>
      <c r="N41" s="47">
        <f t="shared" si="14"/>
        <v>19.4</v>
      </c>
      <c r="O41" s="47">
        <f t="shared" si="15"/>
        <v>19.1</v>
      </c>
      <c r="P41" s="47">
        <f t="shared" si="16"/>
        <v>18.8</v>
      </c>
      <c r="Q41" s="46">
        <f t="shared" si="17"/>
        <v>57.3</v>
      </c>
      <c r="R41" s="4">
        <f>RANK(Q41,Q$40:Q$49)</f>
        <v>2</v>
      </c>
      <c r="S41" s="48">
        <f t="shared" si="13"/>
      </c>
      <c r="T41" s="48">
        <f t="shared" si="13"/>
      </c>
      <c r="U41" s="48">
        <f t="shared" si="13"/>
      </c>
      <c r="V41" s="48">
        <f t="shared" si="13"/>
        <v>57.3</v>
      </c>
      <c r="W41" s="48">
        <f t="shared" si="13"/>
      </c>
      <c r="X41" s="28"/>
      <c r="Y41" s="28"/>
    </row>
    <row r="42" spans="1:25" ht="15">
      <c r="A42" s="34">
        <v>3</v>
      </c>
      <c r="B42" s="23" t="s">
        <v>54</v>
      </c>
      <c r="C42" s="34" t="s">
        <v>12</v>
      </c>
      <c r="D42" s="67" t="s">
        <v>65</v>
      </c>
      <c r="E42" s="68">
        <v>12.71</v>
      </c>
      <c r="F42" s="68">
        <v>0</v>
      </c>
      <c r="G42" s="68">
        <v>13.55</v>
      </c>
      <c r="H42" s="68">
        <v>13.8</v>
      </c>
      <c r="I42" s="68">
        <v>14.3</v>
      </c>
      <c r="J42" s="76">
        <v>19.9</v>
      </c>
      <c r="K42" s="76">
        <v>16.8</v>
      </c>
      <c r="L42" s="76">
        <v>20.6</v>
      </c>
      <c r="M42" s="77">
        <v>15.3</v>
      </c>
      <c r="N42" s="47">
        <f t="shared" si="14"/>
        <v>20.6</v>
      </c>
      <c r="O42" s="47">
        <f t="shared" si="15"/>
        <v>19.9</v>
      </c>
      <c r="P42" s="47">
        <f t="shared" si="16"/>
        <v>16.8</v>
      </c>
      <c r="Q42" s="46">
        <f t="shared" si="17"/>
        <v>57.3</v>
      </c>
      <c r="R42" s="4">
        <v>3</v>
      </c>
      <c r="S42" s="48">
        <f t="shared" si="13"/>
        <v>57.3</v>
      </c>
      <c r="T42" s="48">
        <f t="shared" si="13"/>
      </c>
      <c r="U42" s="48">
        <f t="shared" si="13"/>
      </c>
      <c r="V42" s="48">
        <f t="shared" si="13"/>
      </c>
      <c r="W42" s="48">
        <f t="shared" si="13"/>
      </c>
      <c r="X42" s="28"/>
      <c r="Y42" s="28"/>
    </row>
    <row r="43" spans="1:25" ht="15">
      <c r="A43" s="34">
        <v>4</v>
      </c>
      <c r="B43" s="23" t="s">
        <v>56</v>
      </c>
      <c r="C43" s="34" t="s">
        <v>48</v>
      </c>
      <c r="D43" s="67" t="s">
        <v>65</v>
      </c>
      <c r="E43" s="68">
        <v>16.76</v>
      </c>
      <c r="F43" s="68">
        <v>0</v>
      </c>
      <c r="G43" s="68">
        <v>18.5</v>
      </c>
      <c r="H43" s="68">
        <v>17</v>
      </c>
      <c r="I43" s="68">
        <v>14.6</v>
      </c>
      <c r="J43" s="68">
        <v>0</v>
      </c>
      <c r="K43" s="68">
        <v>20.1</v>
      </c>
      <c r="L43" s="68">
        <v>12.45</v>
      </c>
      <c r="M43" s="68">
        <v>12.5</v>
      </c>
      <c r="N43" s="47">
        <f t="shared" si="14"/>
        <v>20.1</v>
      </c>
      <c r="O43" s="47">
        <f t="shared" si="15"/>
        <v>18.5</v>
      </c>
      <c r="P43" s="47">
        <f t="shared" si="16"/>
        <v>17</v>
      </c>
      <c r="Q43" s="46">
        <f t="shared" si="17"/>
        <v>55.6</v>
      </c>
      <c r="R43" s="4">
        <f aca="true" t="shared" si="18" ref="R43:R49">RANK(Q43,Q$40:Q$49)</f>
        <v>4</v>
      </c>
      <c r="S43" s="48">
        <f t="shared" si="13"/>
      </c>
      <c r="T43" s="48">
        <f t="shared" si="13"/>
      </c>
      <c r="U43" s="48">
        <f t="shared" si="13"/>
        <v>55.6</v>
      </c>
      <c r="V43" s="48">
        <f t="shared" si="13"/>
      </c>
      <c r="W43" s="48">
        <f t="shared" si="13"/>
      </c>
      <c r="X43" s="28"/>
      <c r="Y43" s="28"/>
    </row>
    <row r="44" spans="1:25" ht="15">
      <c r="A44" s="34">
        <v>5</v>
      </c>
      <c r="B44" s="23" t="s">
        <v>63</v>
      </c>
      <c r="C44" s="4" t="s">
        <v>12</v>
      </c>
      <c r="D44" s="66"/>
      <c r="E44" s="68">
        <v>16.41</v>
      </c>
      <c r="F44" s="68">
        <v>14.65</v>
      </c>
      <c r="G44" s="68">
        <v>0</v>
      </c>
      <c r="H44" s="68">
        <v>0</v>
      </c>
      <c r="I44" s="68">
        <v>3.7</v>
      </c>
      <c r="J44" s="68">
        <v>6.8</v>
      </c>
      <c r="K44" s="68">
        <v>0</v>
      </c>
      <c r="L44" s="68">
        <v>14.6</v>
      </c>
      <c r="M44" s="68">
        <v>0</v>
      </c>
      <c r="N44" s="47">
        <f t="shared" si="14"/>
        <v>16.41</v>
      </c>
      <c r="O44" s="47">
        <f t="shared" si="15"/>
        <v>14.65</v>
      </c>
      <c r="P44" s="47">
        <f t="shared" si="16"/>
        <v>14.6</v>
      </c>
      <c r="Q44" s="46">
        <f t="shared" si="17"/>
        <v>45.660000000000004</v>
      </c>
      <c r="R44" s="4">
        <f t="shared" si="18"/>
        <v>5</v>
      </c>
      <c r="S44" s="48">
        <f t="shared" si="13"/>
      </c>
      <c r="T44" s="48">
        <f t="shared" si="13"/>
      </c>
      <c r="U44" s="48">
        <f t="shared" si="13"/>
      </c>
      <c r="V44" s="48">
        <f t="shared" si="13"/>
      </c>
      <c r="W44" s="48">
        <f t="shared" si="13"/>
      </c>
      <c r="X44" s="28"/>
      <c r="Y44" s="28"/>
    </row>
    <row r="45" spans="1:25" ht="15">
      <c r="A45" s="34">
        <v>6</v>
      </c>
      <c r="B45" s="23" t="s">
        <v>44</v>
      </c>
      <c r="C45" s="34" t="s">
        <v>40</v>
      </c>
      <c r="D45" s="67"/>
      <c r="E45" s="68">
        <v>16.55</v>
      </c>
      <c r="F45" s="68">
        <v>3.12</v>
      </c>
      <c r="G45" s="68">
        <v>4.8</v>
      </c>
      <c r="H45" s="68">
        <v>7.8</v>
      </c>
      <c r="I45" s="68">
        <v>5.5</v>
      </c>
      <c r="J45" s="68">
        <v>13.4</v>
      </c>
      <c r="K45" s="68">
        <v>4.3</v>
      </c>
      <c r="L45" s="68">
        <v>5.2</v>
      </c>
      <c r="M45" s="68">
        <v>5</v>
      </c>
      <c r="N45" s="47">
        <f t="shared" si="14"/>
        <v>16.55</v>
      </c>
      <c r="O45" s="47">
        <f t="shared" si="15"/>
        <v>13.4</v>
      </c>
      <c r="P45" s="47">
        <f t="shared" si="16"/>
        <v>7.8</v>
      </c>
      <c r="Q45" s="46">
        <f t="shared" si="17"/>
        <v>37.75</v>
      </c>
      <c r="R45" s="4">
        <f t="shared" si="18"/>
        <v>6</v>
      </c>
      <c r="S45" s="48">
        <f aca="true" t="shared" si="19" ref="S45:W49">IF(($C45=S$1)*AND($D45="kom"),$Q45,"")</f>
      </c>
      <c r="T45" s="48">
        <f t="shared" si="19"/>
      </c>
      <c r="U45" s="48">
        <f t="shared" si="19"/>
      </c>
      <c r="V45" s="48">
        <f t="shared" si="19"/>
      </c>
      <c r="W45" s="48">
        <f t="shared" si="19"/>
      </c>
      <c r="X45" s="28"/>
      <c r="Y45" s="28"/>
    </row>
    <row r="46" spans="1:25" ht="15">
      <c r="A46" s="34">
        <v>7</v>
      </c>
      <c r="B46" s="23" t="s">
        <v>55</v>
      </c>
      <c r="C46" s="34" t="s">
        <v>37</v>
      </c>
      <c r="D46" s="66" t="s">
        <v>65</v>
      </c>
      <c r="E46" s="68">
        <v>7.4</v>
      </c>
      <c r="F46" s="68">
        <v>8.7</v>
      </c>
      <c r="G46" s="68">
        <v>4.66</v>
      </c>
      <c r="H46" s="68">
        <v>11.8</v>
      </c>
      <c r="I46" s="68">
        <v>3.9</v>
      </c>
      <c r="J46" s="68">
        <v>0</v>
      </c>
      <c r="K46" s="68">
        <v>11.75</v>
      </c>
      <c r="L46" s="68">
        <v>9.7</v>
      </c>
      <c r="M46" s="68">
        <v>12</v>
      </c>
      <c r="N46" s="47">
        <f t="shared" si="14"/>
        <v>12</v>
      </c>
      <c r="O46" s="47">
        <f t="shared" si="15"/>
        <v>11.8</v>
      </c>
      <c r="P46" s="47">
        <f t="shared" si="16"/>
        <v>11.75</v>
      </c>
      <c r="Q46" s="46">
        <f t="shared" si="17"/>
        <v>35.55</v>
      </c>
      <c r="R46" s="4">
        <f t="shared" si="18"/>
        <v>7</v>
      </c>
      <c r="S46" s="48">
        <f t="shared" si="19"/>
      </c>
      <c r="T46" s="48">
        <f t="shared" si="19"/>
        <v>35.55</v>
      </c>
      <c r="U46" s="48">
        <f t="shared" si="19"/>
      </c>
      <c r="V46" s="48">
        <f t="shared" si="19"/>
      </c>
      <c r="W46" s="48">
        <f t="shared" si="19"/>
      </c>
      <c r="X46" s="28"/>
      <c r="Y46" s="28"/>
    </row>
    <row r="47" spans="1:25" ht="15">
      <c r="A47" s="34">
        <v>8</v>
      </c>
      <c r="B47" s="23" t="s">
        <v>61</v>
      </c>
      <c r="C47" s="22"/>
      <c r="D47" s="66"/>
      <c r="E47" s="68">
        <v>11.74</v>
      </c>
      <c r="F47" s="68">
        <v>10.75</v>
      </c>
      <c r="G47" s="68">
        <v>10.73</v>
      </c>
      <c r="H47" s="68">
        <v>4.2</v>
      </c>
      <c r="I47" s="68">
        <v>3.7</v>
      </c>
      <c r="J47" s="68">
        <v>9.8</v>
      </c>
      <c r="K47" s="68">
        <v>11.15</v>
      </c>
      <c r="L47" s="68">
        <v>8.6</v>
      </c>
      <c r="M47" s="68">
        <v>11.55</v>
      </c>
      <c r="N47" s="47">
        <f t="shared" si="14"/>
        <v>11.74</v>
      </c>
      <c r="O47" s="47">
        <f t="shared" si="15"/>
        <v>11.55</v>
      </c>
      <c r="P47" s="47">
        <f t="shared" si="16"/>
        <v>11.15</v>
      </c>
      <c r="Q47" s="46">
        <f t="shared" si="17"/>
        <v>34.44</v>
      </c>
      <c r="R47" s="4">
        <f t="shared" si="18"/>
        <v>8</v>
      </c>
      <c r="S47" s="48">
        <f t="shared" si="19"/>
      </c>
      <c r="T47" s="48">
        <f t="shared" si="19"/>
      </c>
      <c r="U47" s="48">
        <f t="shared" si="19"/>
      </c>
      <c r="V47" s="48">
        <f t="shared" si="19"/>
      </c>
      <c r="W47" s="48">
        <f t="shared" si="19"/>
      </c>
      <c r="X47" s="28"/>
      <c r="Y47" s="28"/>
    </row>
    <row r="48" spans="1:25" ht="15">
      <c r="A48" s="34">
        <v>9</v>
      </c>
      <c r="B48" s="23" t="s">
        <v>28</v>
      </c>
      <c r="C48" s="34" t="s">
        <v>27</v>
      </c>
      <c r="D48" s="67" t="s">
        <v>65</v>
      </c>
      <c r="E48" s="68">
        <v>3.4</v>
      </c>
      <c r="F48" s="68">
        <v>5.15</v>
      </c>
      <c r="G48" s="68">
        <v>3.22</v>
      </c>
      <c r="H48" s="68">
        <v>2.19</v>
      </c>
      <c r="I48" s="68">
        <v>3</v>
      </c>
      <c r="J48" s="68">
        <v>3.2</v>
      </c>
      <c r="K48" s="68">
        <v>5</v>
      </c>
      <c r="L48" s="68">
        <v>5.7</v>
      </c>
      <c r="M48" s="68">
        <v>9.55</v>
      </c>
      <c r="N48" s="47">
        <f t="shared" si="14"/>
        <v>9.55</v>
      </c>
      <c r="O48" s="47">
        <f t="shared" si="15"/>
        <v>5.7</v>
      </c>
      <c r="P48" s="47">
        <f t="shared" si="16"/>
        <v>5.15</v>
      </c>
      <c r="Q48" s="46">
        <f t="shared" si="17"/>
        <v>20.4</v>
      </c>
      <c r="R48" s="4">
        <f t="shared" si="18"/>
        <v>9</v>
      </c>
      <c r="S48" s="48">
        <f t="shared" si="19"/>
      </c>
      <c r="T48" s="48">
        <f t="shared" si="19"/>
      </c>
      <c r="U48" s="48">
        <f t="shared" si="19"/>
      </c>
      <c r="V48" s="48">
        <f t="shared" si="19"/>
      </c>
      <c r="W48" s="48">
        <f t="shared" si="19"/>
        <v>20.4</v>
      </c>
      <c r="X48" s="28"/>
      <c r="Y48" s="28"/>
    </row>
    <row r="49" spans="1:25" ht="15">
      <c r="A49" s="34">
        <v>10</v>
      </c>
      <c r="B49" s="23" t="s">
        <v>58</v>
      </c>
      <c r="C49" s="34"/>
      <c r="D49" s="67"/>
      <c r="E49" s="68">
        <v>4.28</v>
      </c>
      <c r="F49" s="68">
        <v>6.9</v>
      </c>
      <c r="G49" s="68">
        <v>5.35</v>
      </c>
      <c r="H49" s="68">
        <v>4.9</v>
      </c>
      <c r="I49" s="68">
        <v>5.5</v>
      </c>
      <c r="J49" s="68">
        <v>5.7</v>
      </c>
      <c r="K49" s="68">
        <v>3.4</v>
      </c>
      <c r="L49" s="68">
        <v>4.16</v>
      </c>
      <c r="M49" s="68">
        <v>7.6</v>
      </c>
      <c r="N49" s="47">
        <f t="shared" si="14"/>
        <v>7.6</v>
      </c>
      <c r="O49" s="47">
        <f t="shared" si="15"/>
        <v>6.9</v>
      </c>
      <c r="P49" s="47">
        <f t="shared" si="16"/>
        <v>5.7</v>
      </c>
      <c r="Q49" s="46">
        <f t="shared" si="17"/>
        <v>20.2</v>
      </c>
      <c r="R49" s="4">
        <f t="shared" si="18"/>
        <v>10</v>
      </c>
      <c r="S49" s="48">
        <f t="shared" si="19"/>
      </c>
      <c r="T49" s="48">
        <f t="shared" si="19"/>
      </c>
      <c r="U49" s="48">
        <f t="shared" si="19"/>
      </c>
      <c r="V49" s="48">
        <f t="shared" si="19"/>
      </c>
      <c r="W49" s="48">
        <f t="shared" si="19"/>
      </c>
      <c r="X49" s="28"/>
      <c r="Y49" s="28"/>
    </row>
    <row r="50" spans="8:23" ht="15">
      <c r="H50" s="36"/>
      <c r="K50" s="36"/>
      <c r="S50" s="12"/>
      <c r="T50" s="12"/>
      <c r="U50" s="12"/>
      <c r="V50" s="12"/>
      <c r="W50" s="12"/>
    </row>
    <row r="51" spans="3:23" ht="15">
      <c r="C51" s="45" t="s">
        <v>13</v>
      </c>
      <c r="F51" s="12"/>
      <c r="G51" s="1"/>
      <c r="H51" s="1"/>
      <c r="I51" s="12"/>
      <c r="J51" s="1"/>
      <c r="K51" s="1"/>
      <c r="L51" s="36"/>
      <c r="S51" s="12"/>
      <c r="T51" s="12"/>
      <c r="U51" s="12"/>
      <c r="V51" s="12"/>
      <c r="W51" s="12"/>
    </row>
    <row r="52" spans="2:23" ht="15">
      <c r="B52" s="37">
        <v>1</v>
      </c>
      <c r="C52" s="44" t="str">
        <f>S1</f>
        <v>RJTC</v>
      </c>
      <c r="D52" s="75">
        <f>S5</f>
        <v>293.45</v>
      </c>
      <c r="S52" s="12"/>
      <c r="T52" s="12"/>
      <c r="U52" s="12"/>
      <c r="V52" s="12"/>
      <c r="W52" s="12"/>
    </row>
    <row r="53" spans="2:23" ht="15">
      <c r="B53" s="12">
        <v>2</v>
      </c>
      <c r="C53" s="31" t="str">
        <f>T1</f>
        <v>Kuldīgas BJC</v>
      </c>
      <c r="D53" s="48">
        <f>T5</f>
        <v>120.9</v>
      </c>
      <c r="G53" s="1"/>
      <c r="H53" s="1"/>
      <c r="J53" s="1"/>
      <c r="K53" s="1"/>
      <c r="S53" s="12"/>
      <c r="T53" s="12"/>
      <c r="U53" s="12"/>
      <c r="V53" s="12"/>
      <c r="W53" s="12"/>
    </row>
    <row r="54" spans="2:23" ht="15">
      <c r="B54" s="37">
        <v>3</v>
      </c>
      <c r="C54" s="31" t="str">
        <f>U1</f>
        <v>Salaspils JTC</v>
      </c>
      <c r="D54" s="48">
        <f>U5</f>
        <v>123.00999999999999</v>
      </c>
      <c r="S54" s="48"/>
      <c r="T54" s="48"/>
      <c r="U54" s="48"/>
      <c r="V54" s="48"/>
      <c r="W54" s="48"/>
    </row>
    <row r="55" spans="2:23" ht="15">
      <c r="B55" s="12">
        <v>4</v>
      </c>
      <c r="C55" s="31" t="str">
        <f>V1</f>
        <v>SMAIDS</v>
      </c>
      <c r="D55" s="48">
        <f>V5</f>
        <v>106.94999999999999</v>
      </c>
      <c r="S55" s="48"/>
      <c r="T55" s="48"/>
      <c r="U55" s="48"/>
      <c r="V55" s="48"/>
      <c r="W55" s="48"/>
    </row>
    <row r="56" spans="2:23" ht="15">
      <c r="B56" s="37">
        <v>5</v>
      </c>
      <c r="C56" s="31" t="str">
        <f>W1</f>
        <v>Jūrmalas BJIC</v>
      </c>
      <c r="D56" s="48">
        <f>W5</f>
        <v>32.1</v>
      </c>
      <c r="S56" s="48"/>
      <c r="T56" s="48"/>
      <c r="U56" s="48"/>
      <c r="V56" s="48"/>
      <c r="W56" s="48"/>
    </row>
  </sheetData>
  <sheetProtection/>
  <mergeCells count="6">
    <mergeCell ref="E3:M3"/>
    <mergeCell ref="W1:W4"/>
    <mergeCell ref="V1:V4"/>
    <mergeCell ref="T1:T4"/>
    <mergeCell ref="S1:S4"/>
    <mergeCell ref="U1:U4"/>
  </mergeCells>
  <printOptions/>
  <pageMargins left="0.4330708661417323" right="0.2755905511811024" top="0.91" bottom="0.15748031496062992" header="0.53" footer="0.15748031496062992"/>
  <pageSetup fitToHeight="1" fitToWidth="1" horizontalDpi="600" verticalDpi="600" orientation="portrait" scale="59" r:id="rId1"/>
  <headerFooter alignWithMargins="0">
    <oddHeader>&amp;L&amp;"Times New Roman Baltic,Regular"2016.g. 9. aprilī&amp;C&amp;"Times New Roman Baltic,Bold"&amp;12Rīgas atklātās sacensības
F1N lidmodeļu klasēs
&amp;RRīga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0">
      <selection activeCell="K33" sqref="K33"/>
    </sheetView>
  </sheetViews>
  <sheetFormatPr defaultColWidth="9.140625" defaultRowHeight="12.75"/>
  <cols>
    <col min="1" max="1" width="3.8515625" style="49" bestFit="1" customWidth="1"/>
    <col min="2" max="2" width="3.8515625" style="49" customWidth="1"/>
    <col min="3" max="3" width="4.140625" style="49" customWidth="1"/>
    <col min="4" max="4" width="13.7109375" style="49" customWidth="1"/>
    <col min="5" max="5" width="20.28125" style="49" customWidth="1"/>
    <col min="6" max="6" width="2.57421875" style="49" customWidth="1"/>
    <col min="7" max="7" width="3.8515625" style="49" bestFit="1" customWidth="1"/>
    <col min="8" max="8" width="3.8515625" style="49" customWidth="1"/>
    <col min="9" max="9" width="4.140625" style="49" customWidth="1"/>
    <col min="10" max="10" width="13.7109375" style="49" customWidth="1"/>
    <col min="11" max="11" width="20.28125" style="49" customWidth="1"/>
    <col min="12" max="12" width="2.57421875" style="49" customWidth="1"/>
    <col min="13" max="13" width="3.8515625" style="49" bestFit="1" customWidth="1"/>
    <col min="14" max="14" width="3.8515625" style="49" customWidth="1"/>
    <col min="15" max="15" width="4.140625" style="49" customWidth="1"/>
    <col min="16" max="16" width="13.7109375" style="49" customWidth="1"/>
    <col min="17" max="17" width="20.28125" style="49" customWidth="1"/>
    <col min="18" max="18" width="2.57421875" style="49" customWidth="1"/>
    <col min="19" max="16384" width="9.140625" style="49" customWidth="1"/>
  </cols>
  <sheetData>
    <row r="1" spans="1:18" ht="23.25" customHeight="1">
      <c r="A1" s="85" t="s">
        <v>23</v>
      </c>
      <c r="B1" s="83" t="s">
        <v>17</v>
      </c>
      <c r="C1" s="57"/>
      <c r="D1" s="58"/>
      <c r="E1" s="58"/>
      <c r="F1" s="59"/>
      <c r="G1" s="85" t="s">
        <v>23</v>
      </c>
      <c r="H1" s="83" t="s">
        <v>17</v>
      </c>
      <c r="I1" s="57"/>
      <c r="J1" s="58"/>
      <c r="K1" s="58"/>
      <c r="L1" s="59"/>
      <c r="M1" s="85" t="s">
        <v>23</v>
      </c>
      <c r="N1" s="83" t="s">
        <v>17</v>
      </c>
      <c r="O1" s="57"/>
      <c r="P1" s="58"/>
      <c r="Q1" s="58"/>
      <c r="R1" s="59"/>
    </row>
    <row r="2" spans="1:18" s="54" customFormat="1" ht="27" customHeight="1">
      <c r="A2" s="86"/>
      <c r="B2" s="84"/>
      <c r="C2" s="55"/>
      <c r="D2" s="53" t="s">
        <v>20</v>
      </c>
      <c r="E2" s="53"/>
      <c r="F2" s="60"/>
      <c r="G2" s="86"/>
      <c r="H2" s="84"/>
      <c r="I2" s="55"/>
      <c r="J2" s="53" t="s">
        <v>20</v>
      </c>
      <c r="K2" s="53"/>
      <c r="L2" s="60"/>
      <c r="M2" s="86"/>
      <c r="N2" s="84"/>
      <c r="O2" s="55"/>
      <c r="P2" s="53" t="s">
        <v>20</v>
      </c>
      <c r="Q2" s="53"/>
      <c r="R2" s="60"/>
    </row>
    <row r="3" spans="1:18" s="54" customFormat="1" ht="9" customHeight="1">
      <c r="A3" s="86"/>
      <c r="B3" s="84"/>
      <c r="C3" s="61"/>
      <c r="D3" s="53" t="s">
        <v>22</v>
      </c>
      <c r="E3" s="53" t="s">
        <v>21</v>
      </c>
      <c r="F3" s="60"/>
      <c r="G3" s="86"/>
      <c r="H3" s="84"/>
      <c r="I3" s="61"/>
      <c r="J3" s="53" t="s">
        <v>22</v>
      </c>
      <c r="K3" s="53" t="s">
        <v>21</v>
      </c>
      <c r="L3" s="60"/>
      <c r="M3" s="86"/>
      <c r="N3" s="84"/>
      <c r="O3" s="61"/>
      <c r="P3" s="53" t="s">
        <v>22</v>
      </c>
      <c r="Q3" s="53" t="s">
        <v>21</v>
      </c>
      <c r="R3" s="60"/>
    </row>
    <row r="4" spans="1:18" ht="16.5" customHeight="1">
      <c r="A4" s="86"/>
      <c r="B4" s="84"/>
      <c r="C4" s="52" t="s">
        <v>18</v>
      </c>
      <c r="D4" s="52" t="s">
        <v>24</v>
      </c>
      <c r="E4" s="52" t="s">
        <v>19</v>
      </c>
      <c r="F4" s="62"/>
      <c r="G4" s="86"/>
      <c r="H4" s="84"/>
      <c r="I4" s="52" t="s">
        <v>18</v>
      </c>
      <c r="J4" s="52" t="s">
        <v>24</v>
      </c>
      <c r="K4" s="52" t="s">
        <v>19</v>
      </c>
      <c r="L4" s="62"/>
      <c r="M4" s="86"/>
      <c r="N4" s="84"/>
      <c r="O4" s="52" t="s">
        <v>18</v>
      </c>
      <c r="P4" s="52" t="s">
        <v>24</v>
      </c>
      <c r="Q4" s="52" t="s">
        <v>19</v>
      </c>
      <c r="R4" s="62"/>
    </row>
    <row r="5" spans="1:18" ht="22.5" customHeight="1">
      <c r="A5" s="86"/>
      <c r="B5" s="84"/>
      <c r="C5" s="51">
        <v>1</v>
      </c>
      <c r="D5" s="50"/>
      <c r="E5" s="50"/>
      <c r="F5" s="62"/>
      <c r="G5" s="86"/>
      <c r="H5" s="84"/>
      <c r="I5" s="51">
        <v>1</v>
      </c>
      <c r="J5" s="50"/>
      <c r="K5" s="50"/>
      <c r="L5" s="62"/>
      <c r="M5" s="86"/>
      <c r="N5" s="84"/>
      <c r="O5" s="51">
        <v>1</v>
      </c>
      <c r="P5" s="50"/>
      <c r="Q5" s="50"/>
      <c r="R5" s="62"/>
    </row>
    <row r="6" spans="1:18" ht="22.5" customHeight="1">
      <c r="A6" s="86"/>
      <c r="B6" s="56"/>
      <c r="C6" s="51">
        <v>2</v>
      </c>
      <c r="D6" s="50"/>
      <c r="E6" s="50"/>
      <c r="F6" s="62"/>
      <c r="G6" s="86"/>
      <c r="H6" s="56"/>
      <c r="I6" s="51">
        <v>2</v>
      </c>
      <c r="J6" s="50"/>
      <c r="K6" s="50"/>
      <c r="L6" s="62"/>
      <c r="M6" s="86"/>
      <c r="N6" s="56"/>
      <c r="O6" s="51">
        <v>2</v>
      </c>
      <c r="P6" s="50"/>
      <c r="Q6" s="50"/>
      <c r="R6" s="62"/>
    </row>
    <row r="7" spans="1:18" ht="22.5" customHeight="1">
      <c r="A7" s="86"/>
      <c r="B7" s="56"/>
      <c r="C7" s="51">
        <v>3</v>
      </c>
      <c r="D7" s="50"/>
      <c r="E7" s="50"/>
      <c r="F7" s="62"/>
      <c r="G7" s="86"/>
      <c r="H7" s="56"/>
      <c r="I7" s="51">
        <v>3</v>
      </c>
      <c r="J7" s="50"/>
      <c r="K7" s="50"/>
      <c r="L7" s="62"/>
      <c r="M7" s="86"/>
      <c r="N7" s="56"/>
      <c r="O7" s="51">
        <v>3</v>
      </c>
      <c r="P7" s="50"/>
      <c r="Q7" s="50"/>
      <c r="R7" s="62"/>
    </row>
    <row r="8" spans="1:18" ht="22.5" customHeight="1">
      <c r="A8" s="86"/>
      <c r="B8" s="56"/>
      <c r="C8" s="51">
        <v>4</v>
      </c>
      <c r="D8" s="50"/>
      <c r="E8" s="50"/>
      <c r="F8" s="62"/>
      <c r="G8" s="86"/>
      <c r="H8" s="56"/>
      <c r="I8" s="51">
        <v>4</v>
      </c>
      <c r="J8" s="50"/>
      <c r="K8" s="50"/>
      <c r="L8" s="62"/>
      <c r="M8" s="86"/>
      <c r="N8" s="56"/>
      <c r="O8" s="51">
        <v>4</v>
      </c>
      <c r="P8" s="50"/>
      <c r="Q8" s="50"/>
      <c r="R8" s="62"/>
    </row>
    <row r="9" spans="1:18" ht="22.5" customHeight="1">
      <c r="A9" s="86"/>
      <c r="B9" s="56"/>
      <c r="C9" s="51">
        <v>5</v>
      </c>
      <c r="D9" s="50"/>
      <c r="E9" s="50"/>
      <c r="F9" s="62"/>
      <c r="G9" s="86"/>
      <c r="H9" s="56"/>
      <c r="I9" s="51">
        <v>5</v>
      </c>
      <c r="J9" s="50"/>
      <c r="K9" s="50"/>
      <c r="L9" s="62"/>
      <c r="M9" s="86"/>
      <c r="N9" s="56"/>
      <c r="O9" s="51">
        <v>5</v>
      </c>
      <c r="P9" s="50"/>
      <c r="Q9" s="50"/>
      <c r="R9" s="62"/>
    </row>
    <row r="10" spans="1:18" ht="22.5" customHeight="1">
      <c r="A10" s="86"/>
      <c r="B10" s="82">
        <v>42469</v>
      </c>
      <c r="C10" s="51">
        <v>6</v>
      </c>
      <c r="D10" s="50"/>
      <c r="E10" s="50"/>
      <c r="F10" s="62"/>
      <c r="G10" s="86"/>
      <c r="H10" s="82">
        <v>42469</v>
      </c>
      <c r="I10" s="51">
        <v>6</v>
      </c>
      <c r="J10" s="50"/>
      <c r="K10" s="50"/>
      <c r="L10" s="62"/>
      <c r="M10" s="86"/>
      <c r="N10" s="82">
        <v>42469</v>
      </c>
      <c r="O10" s="51">
        <v>6</v>
      </c>
      <c r="P10" s="50"/>
      <c r="Q10" s="50"/>
      <c r="R10" s="62"/>
    </row>
    <row r="11" spans="1:18" ht="22.5" customHeight="1">
      <c r="A11" s="86"/>
      <c r="B11" s="82"/>
      <c r="C11" s="51">
        <v>7</v>
      </c>
      <c r="D11" s="50"/>
      <c r="E11" s="50"/>
      <c r="F11" s="62"/>
      <c r="G11" s="86"/>
      <c r="H11" s="82"/>
      <c r="I11" s="51">
        <v>7</v>
      </c>
      <c r="J11" s="50"/>
      <c r="K11" s="50"/>
      <c r="L11" s="62"/>
      <c r="M11" s="86"/>
      <c r="N11" s="82"/>
      <c r="O11" s="51">
        <v>7</v>
      </c>
      <c r="P11" s="50"/>
      <c r="Q11" s="50"/>
      <c r="R11" s="62"/>
    </row>
    <row r="12" spans="1:18" ht="22.5" customHeight="1">
      <c r="A12" s="86"/>
      <c r="B12" s="82"/>
      <c r="C12" s="51">
        <v>8</v>
      </c>
      <c r="D12" s="50"/>
      <c r="E12" s="50"/>
      <c r="F12" s="62"/>
      <c r="G12" s="86"/>
      <c r="H12" s="82"/>
      <c r="I12" s="51">
        <v>8</v>
      </c>
      <c r="J12" s="50"/>
      <c r="K12" s="50"/>
      <c r="L12" s="62"/>
      <c r="M12" s="86"/>
      <c r="N12" s="82"/>
      <c r="O12" s="51">
        <v>8</v>
      </c>
      <c r="P12" s="50"/>
      <c r="Q12" s="50"/>
      <c r="R12" s="62"/>
    </row>
    <row r="13" spans="1:18" ht="22.5" customHeight="1">
      <c r="A13" s="86"/>
      <c r="B13" s="82"/>
      <c r="C13" s="51">
        <v>9</v>
      </c>
      <c r="D13" s="50"/>
      <c r="E13" s="50"/>
      <c r="F13" s="62"/>
      <c r="G13" s="86"/>
      <c r="H13" s="82"/>
      <c r="I13" s="51">
        <v>9</v>
      </c>
      <c r="J13" s="50"/>
      <c r="K13" s="50"/>
      <c r="L13" s="62"/>
      <c r="M13" s="86"/>
      <c r="N13" s="82"/>
      <c r="O13" s="51">
        <v>9</v>
      </c>
      <c r="P13" s="50"/>
      <c r="Q13" s="50"/>
      <c r="R13" s="62"/>
    </row>
    <row r="14" spans="1:18" ht="10.5" customHeight="1">
      <c r="A14" s="63"/>
      <c r="B14" s="64"/>
      <c r="C14" s="64"/>
      <c r="D14" s="64"/>
      <c r="E14" s="64"/>
      <c r="F14" s="65"/>
      <c r="G14" s="63"/>
      <c r="H14" s="64"/>
      <c r="I14" s="64"/>
      <c r="J14" s="64"/>
      <c r="K14" s="64"/>
      <c r="L14" s="65"/>
      <c r="M14" s="63"/>
      <c r="N14" s="64"/>
      <c r="O14" s="64"/>
      <c r="P14" s="64"/>
      <c r="Q14" s="64"/>
      <c r="R14" s="65"/>
    </row>
    <row r="15" spans="1:18" ht="23.25" customHeight="1">
      <c r="A15" s="85" t="s">
        <v>23</v>
      </c>
      <c r="B15" s="83" t="s">
        <v>17</v>
      </c>
      <c r="C15" s="57"/>
      <c r="D15" s="58"/>
      <c r="E15" s="58"/>
      <c r="F15" s="59"/>
      <c r="G15" s="85" t="s">
        <v>23</v>
      </c>
      <c r="H15" s="83" t="s">
        <v>17</v>
      </c>
      <c r="I15" s="57"/>
      <c r="J15" s="58"/>
      <c r="K15" s="58"/>
      <c r="L15" s="59"/>
      <c r="M15" s="85" t="s">
        <v>23</v>
      </c>
      <c r="N15" s="83" t="s">
        <v>17</v>
      </c>
      <c r="O15" s="57"/>
      <c r="P15" s="58"/>
      <c r="Q15" s="58"/>
      <c r="R15" s="59"/>
    </row>
    <row r="16" spans="1:18" s="54" customFormat="1" ht="27" customHeight="1">
      <c r="A16" s="86"/>
      <c r="B16" s="84"/>
      <c r="C16" s="55"/>
      <c r="D16" s="53" t="s">
        <v>20</v>
      </c>
      <c r="E16" s="53"/>
      <c r="F16" s="60"/>
      <c r="G16" s="86"/>
      <c r="H16" s="84"/>
      <c r="I16" s="55"/>
      <c r="J16" s="53" t="s">
        <v>20</v>
      </c>
      <c r="K16" s="53"/>
      <c r="L16" s="60"/>
      <c r="M16" s="86"/>
      <c r="N16" s="84"/>
      <c r="O16" s="55"/>
      <c r="P16" s="53" t="s">
        <v>20</v>
      </c>
      <c r="Q16" s="53"/>
      <c r="R16" s="60"/>
    </row>
    <row r="17" spans="1:18" s="54" customFormat="1" ht="9" customHeight="1">
      <c r="A17" s="86"/>
      <c r="B17" s="84"/>
      <c r="C17" s="61"/>
      <c r="D17" s="53" t="s">
        <v>22</v>
      </c>
      <c r="E17" s="53" t="s">
        <v>21</v>
      </c>
      <c r="F17" s="60"/>
      <c r="G17" s="86"/>
      <c r="H17" s="84"/>
      <c r="I17" s="61"/>
      <c r="J17" s="53" t="s">
        <v>22</v>
      </c>
      <c r="K17" s="53" t="s">
        <v>21</v>
      </c>
      <c r="L17" s="60"/>
      <c r="M17" s="86"/>
      <c r="N17" s="84"/>
      <c r="O17" s="61"/>
      <c r="P17" s="53" t="s">
        <v>22</v>
      </c>
      <c r="Q17" s="53" t="s">
        <v>21</v>
      </c>
      <c r="R17" s="60"/>
    </row>
    <row r="18" spans="1:18" ht="16.5" customHeight="1">
      <c r="A18" s="86"/>
      <c r="B18" s="84"/>
      <c r="C18" s="52" t="s">
        <v>18</v>
      </c>
      <c r="D18" s="52" t="s">
        <v>24</v>
      </c>
      <c r="E18" s="52" t="s">
        <v>19</v>
      </c>
      <c r="F18" s="62"/>
      <c r="G18" s="86"/>
      <c r="H18" s="84"/>
      <c r="I18" s="52" t="s">
        <v>18</v>
      </c>
      <c r="J18" s="52" t="s">
        <v>24</v>
      </c>
      <c r="K18" s="52" t="s">
        <v>19</v>
      </c>
      <c r="L18" s="62"/>
      <c r="M18" s="86"/>
      <c r="N18" s="84"/>
      <c r="O18" s="52" t="s">
        <v>18</v>
      </c>
      <c r="P18" s="52" t="s">
        <v>24</v>
      </c>
      <c r="Q18" s="52" t="s">
        <v>19</v>
      </c>
      <c r="R18" s="62"/>
    </row>
    <row r="19" spans="1:18" ht="22.5" customHeight="1">
      <c r="A19" s="86"/>
      <c r="B19" s="84"/>
      <c r="C19" s="51">
        <v>1</v>
      </c>
      <c r="D19" s="50"/>
      <c r="E19" s="50"/>
      <c r="F19" s="62"/>
      <c r="G19" s="86"/>
      <c r="H19" s="84"/>
      <c r="I19" s="51">
        <v>1</v>
      </c>
      <c r="J19" s="50"/>
      <c r="K19" s="50"/>
      <c r="L19" s="62"/>
      <c r="M19" s="86"/>
      <c r="N19" s="84"/>
      <c r="O19" s="51">
        <v>1</v>
      </c>
      <c r="P19" s="50"/>
      <c r="Q19" s="50"/>
      <c r="R19" s="62"/>
    </row>
    <row r="20" spans="1:18" ht="22.5" customHeight="1">
      <c r="A20" s="86"/>
      <c r="B20" s="56"/>
      <c r="C20" s="51">
        <v>2</v>
      </c>
      <c r="D20" s="50"/>
      <c r="E20" s="50"/>
      <c r="F20" s="62"/>
      <c r="G20" s="86"/>
      <c r="H20" s="56"/>
      <c r="I20" s="51">
        <v>2</v>
      </c>
      <c r="J20" s="50"/>
      <c r="K20" s="50"/>
      <c r="L20" s="62"/>
      <c r="M20" s="86"/>
      <c r="N20" s="56"/>
      <c r="O20" s="51">
        <v>2</v>
      </c>
      <c r="P20" s="50"/>
      <c r="Q20" s="50"/>
      <c r="R20" s="62"/>
    </row>
    <row r="21" spans="1:18" ht="22.5" customHeight="1">
      <c r="A21" s="86"/>
      <c r="B21" s="56"/>
      <c r="C21" s="51">
        <v>3</v>
      </c>
      <c r="D21" s="50"/>
      <c r="E21" s="50"/>
      <c r="F21" s="62"/>
      <c r="G21" s="86"/>
      <c r="H21" s="56"/>
      <c r="I21" s="51">
        <v>3</v>
      </c>
      <c r="J21" s="50"/>
      <c r="K21" s="50"/>
      <c r="L21" s="62"/>
      <c r="M21" s="86"/>
      <c r="N21" s="56"/>
      <c r="O21" s="51">
        <v>3</v>
      </c>
      <c r="P21" s="50"/>
      <c r="Q21" s="50"/>
      <c r="R21" s="62"/>
    </row>
    <row r="22" spans="1:18" ht="22.5" customHeight="1">
      <c r="A22" s="86"/>
      <c r="B22" s="56"/>
      <c r="C22" s="51">
        <v>4</v>
      </c>
      <c r="D22" s="50"/>
      <c r="E22" s="50"/>
      <c r="F22" s="62"/>
      <c r="G22" s="86"/>
      <c r="H22" s="56"/>
      <c r="I22" s="51">
        <v>4</v>
      </c>
      <c r="J22" s="50"/>
      <c r="K22" s="50"/>
      <c r="L22" s="62"/>
      <c r="M22" s="86"/>
      <c r="N22" s="56"/>
      <c r="O22" s="51">
        <v>4</v>
      </c>
      <c r="P22" s="50"/>
      <c r="Q22" s="50"/>
      <c r="R22" s="62"/>
    </row>
    <row r="23" spans="1:18" ht="22.5" customHeight="1">
      <c r="A23" s="86"/>
      <c r="B23" s="56"/>
      <c r="C23" s="51">
        <v>5</v>
      </c>
      <c r="D23" s="50"/>
      <c r="E23" s="50"/>
      <c r="F23" s="62"/>
      <c r="G23" s="86"/>
      <c r="H23" s="56"/>
      <c r="I23" s="51">
        <v>5</v>
      </c>
      <c r="J23" s="50"/>
      <c r="K23" s="50"/>
      <c r="L23" s="62"/>
      <c r="M23" s="86"/>
      <c r="N23" s="56"/>
      <c r="O23" s="51">
        <v>5</v>
      </c>
      <c r="P23" s="50"/>
      <c r="Q23" s="50"/>
      <c r="R23" s="62"/>
    </row>
    <row r="24" spans="1:18" ht="22.5" customHeight="1">
      <c r="A24" s="86"/>
      <c r="B24" s="82">
        <v>42469</v>
      </c>
      <c r="C24" s="51">
        <v>6</v>
      </c>
      <c r="D24" s="50"/>
      <c r="E24" s="50"/>
      <c r="F24" s="62"/>
      <c r="G24" s="86"/>
      <c r="H24" s="82">
        <v>42469</v>
      </c>
      <c r="I24" s="51">
        <v>6</v>
      </c>
      <c r="J24" s="50"/>
      <c r="K24" s="50"/>
      <c r="L24" s="62"/>
      <c r="M24" s="86"/>
      <c r="N24" s="82">
        <v>42469</v>
      </c>
      <c r="O24" s="51">
        <v>6</v>
      </c>
      <c r="P24" s="50"/>
      <c r="Q24" s="50"/>
      <c r="R24" s="62"/>
    </row>
    <row r="25" spans="1:18" ht="22.5" customHeight="1">
      <c r="A25" s="86"/>
      <c r="B25" s="82"/>
      <c r="C25" s="51">
        <v>7</v>
      </c>
      <c r="D25" s="50"/>
      <c r="E25" s="50"/>
      <c r="F25" s="62"/>
      <c r="G25" s="86"/>
      <c r="H25" s="82"/>
      <c r="I25" s="51">
        <v>7</v>
      </c>
      <c r="J25" s="50"/>
      <c r="K25" s="50"/>
      <c r="L25" s="62"/>
      <c r="M25" s="86"/>
      <c r="N25" s="82"/>
      <c r="O25" s="51">
        <v>7</v>
      </c>
      <c r="P25" s="50"/>
      <c r="Q25" s="50"/>
      <c r="R25" s="62"/>
    </row>
    <row r="26" spans="1:18" ht="22.5" customHeight="1">
      <c r="A26" s="86"/>
      <c r="B26" s="82"/>
      <c r="C26" s="51">
        <v>8</v>
      </c>
      <c r="D26" s="50"/>
      <c r="E26" s="50"/>
      <c r="F26" s="62"/>
      <c r="G26" s="86"/>
      <c r="H26" s="82"/>
      <c r="I26" s="51">
        <v>8</v>
      </c>
      <c r="J26" s="50"/>
      <c r="K26" s="50"/>
      <c r="L26" s="62"/>
      <c r="M26" s="86"/>
      <c r="N26" s="82"/>
      <c r="O26" s="51">
        <v>8</v>
      </c>
      <c r="P26" s="50"/>
      <c r="Q26" s="50"/>
      <c r="R26" s="62"/>
    </row>
    <row r="27" spans="1:18" ht="22.5" customHeight="1">
      <c r="A27" s="86"/>
      <c r="B27" s="82"/>
      <c r="C27" s="51">
        <v>9</v>
      </c>
      <c r="D27" s="50"/>
      <c r="E27" s="50"/>
      <c r="F27" s="62"/>
      <c r="G27" s="86"/>
      <c r="H27" s="82"/>
      <c r="I27" s="51">
        <v>9</v>
      </c>
      <c r="J27" s="50"/>
      <c r="K27" s="50"/>
      <c r="L27" s="62"/>
      <c r="M27" s="86"/>
      <c r="N27" s="82"/>
      <c r="O27" s="51">
        <v>9</v>
      </c>
      <c r="P27" s="50"/>
      <c r="Q27" s="50"/>
      <c r="R27" s="62"/>
    </row>
    <row r="28" spans="1:18" ht="10.5" customHeight="1">
      <c r="A28" s="63"/>
      <c r="B28" s="64"/>
      <c r="C28" s="64"/>
      <c r="D28" s="64"/>
      <c r="E28" s="64"/>
      <c r="F28" s="65"/>
      <c r="G28" s="63"/>
      <c r="H28" s="64"/>
      <c r="I28" s="64"/>
      <c r="J28" s="64"/>
      <c r="K28" s="64"/>
      <c r="L28" s="65"/>
      <c r="M28" s="63"/>
      <c r="N28" s="64"/>
      <c r="O28" s="64"/>
      <c r="P28" s="64"/>
      <c r="Q28" s="64"/>
      <c r="R28" s="65"/>
    </row>
  </sheetData>
  <sheetProtection/>
  <mergeCells count="18">
    <mergeCell ref="H1:H5"/>
    <mergeCell ref="H10:H13"/>
    <mergeCell ref="H15:H19"/>
    <mergeCell ref="H24:H27"/>
    <mergeCell ref="M1:M13"/>
    <mergeCell ref="N1:N5"/>
    <mergeCell ref="N10:N13"/>
    <mergeCell ref="M15:M27"/>
    <mergeCell ref="N15:N19"/>
    <mergeCell ref="N24:N27"/>
    <mergeCell ref="B10:B13"/>
    <mergeCell ref="B1:B5"/>
    <mergeCell ref="B15:B19"/>
    <mergeCell ref="G15:G27"/>
    <mergeCell ref="A1:A13"/>
    <mergeCell ref="G1:G13"/>
    <mergeCell ref="A15:A27"/>
    <mergeCell ref="B24:B27"/>
  </mergeCells>
  <printOptions/>
  <pageMargins left="0.3" right="0.22" top="0.23" bottom="0.2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 Sampo Latvija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jrage2</cp:lastModifiedBy>
  <cp:lastPrinted>2016-04-09T12:26:52Z</cp:lastPrinted>
  <dcterms:created xsi:type="dcterms:W3CDTF">1997-12-31T22:06:02Z</dcterms:created>
  <dcterms:modified xsi:type="dcterms:W3CDTF">2016-04-14T12:36:23Z</dcterms:modified>
  <cp:category/>
  <cp:version/>
  <cp:contentType/>
  <cp:contentStatus/>
</cp:coreProperties>
</file>